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5" windowWidth="17175" windowHeight="10455"/>
  </bookViews>
  <sheets>
    <sheet name="数量化Ⅲ類・コレスポンデンス分析" sheetId="5" r:id="rId1"/>
  </sheets>
  <definedNames>
    <definedName name="solver_adj" localSheetId="0" hidden="1">数量化Ⅲ類・コレスポンデンス分析!$C$5:$C$9,数量化Ⅲ類・コレスポンデンス分析!$D$4:$G$4</definedName>
    <definedName name="solver_cvg" localSheetId="0" hidden="1">0.0001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数量化Ⅲ類・コレスポンデンス分析!$E$37</definedName>
    <definedName name="solver_lhs2" localSheetId="0" hidden="1">数量化Ⅲ類・コレスポンデンス分析!$E$36</definedName>
    <definedName name="solver_lhs3" localSheetId="0" hidden="1">数量化Ⅲ類・コレスポンデンス分析!$F$36</definedName>
    <definedName name="solver_lhs4" localSheetId="0" hidden="1">数量化Ⅲ類・コレスポンデンス分析!$F$37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数量化Ⅲ類・コレスポンデンス分析!$E$38</definedName>
    <definedName name="solver_pre" localSheetId="0" hidden="1">0.000001</definedName>
    <definedName name="solver_rbv" localSheetId="0" hidden="1">2</definedName>
    <definedName name="solver_rel1" localSheetId="0" hidden="1">2</definedName>
    <definedName name="solver_rel2" localSheetId="0" hidden="1">2</definedName>
    <definedName name="solver_rel3" localSheetId="0" hidden="1">2</definedName>
    <definedName name="solver_rel4" localSheetId="0" hidden="1">2</definedName>
    <definedName name="solver_rhs1" localSheetId="0" hidden="1">1</definedName>
    <definedName name="solver_rhs2" localSheetId="0" hidden="1">0</definedName>
    <definedName name="solver_rhs3" localSheetId="0" hidden="1">0</definedName>
    <definedName name="solver_rhs4" localSheetId="0" hidden="1">1</definedName>
    <definedName name="solver_rlx" localSheetId="0" hidden="1">2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C47" i="5" l="1"/>
  <c r="C46" i="5"/>
  <c r="C45" i="5"/>
  <c r="B45" i="5" s="1"/>
  <c r="C44" i="5"/>
  <c r="C43" i="5"/>
  <c r="G42" i="5"/>
  <c r="G41" i="5" s="1"/>
  <c r="F42" i="5"/>
  <c r="F41" i="5" s="1"/>
  <c r="E42" i="5"/>
  <c r="E41" i="5" s="1"/>
  <c r="D42" i="5"/>
  <c r="D41" i="5" s="1"/>
  <c r="D32" i="5"/>
  <c r="D27" i="5"/>
  <c r="D22" i="5"/>
  <c r="D17" i="5"/>
  <c r="F17" i="5" l="1"/>
  <c r="E17" i="5"/>
  <c r="F27" i="5"/>
  <c r="E27" i="5"/>
  <c r="F22" i="5"/>
  <c r="E22" i="5"/>
  <c r="F32" i="5"/>
  <c r="E32" i="5"/>
  <c r="G43" i="5"/>
  <c r="G46" i="5"/>
  <c r="D43" i="5"/>
  <c r="F43" i="5"/>
  <c r="B43" i="5"/>
  <c r="G44" i="5"/>
  <c r="F45" i="5"/>
  <c r="F47" i="5"/>
  <c r="E43" i="5"/>
  <c r="B44" i="5"/>
  <c r="D44" i="5"/>
  <c r="F44" i="5"/>
  <c r="E45" i="5"/>
  <c r="G45" i="5"/>
  <c r="B46" i="5"/>
  <c r="D46" i="5"/>
  <c r="F46" i="5"/>
  <c r="E47" i="5"/>
  <c r="G47" i="5"/>
  <c r="E44" i="5"/>
  <c r="D45" i="5"/>
  <c r="E46" i="5"/>
  <c r="B47" i="5"/>
  <c r="D47" i="5"/>
  <c r="D16" i="5" l="1"/>
  <c r="D26" i="5"/>
  <c r="D21" i="5"/>
  <c r="D31" i="5"/>
  <c r="D30" i="5"/>
  <c r="D29" i="5"/>
  <c r="D28" i="5"/>
  <c r="D25" i="5"/>
  <c r="D24" i="5"/>
  <c r="D23" i="5"/>
  <c r="D20" i="5"/>
  <c r="D19" i="5"/>
  <c r="D18" i="5"/>
  <c r="D15" i="5"/>
  <c r="D14" i="5"/>
  <c r="D13" i="5"/>
  <c r="F19" i="5" l="1"/>
  <c r="E19" i="5"/>
  <c r="F25" i="5"/>
  <c r="E25" i="5"/>
  <c r="F29" i="5"/>
  <c r="E29" i="5"/>
  <c r="F14" i="5"/>
  <c r="E14" i="5"/>
  <c r="F18" i="5"/>
  <c r="E18" i="5"/>
  <c r="F20" i="5"/>
  <c r="E20" i="5"/>
  <c r="F24" i="5"/>
  <c r="E24" i="5"/>
  <c r="F28" i="5"/>
  <c r="E28" i="5"/>
  <c r="F30" i="5"/>
  <c r="E30" i="5"/>
  <c r="F21" i="5"/>
  <c r="E21" i="5"/>
  <c r="F16" i="5"/>
  <c r="E16" i="5"/>
  <c r="F15" i="5"/>
  <c r="E15" i="5"/>
  <c r="F23" i="5"/>
  <c r="E23" i="5"/>
  <c r="F31" i="5"/>
  <c r="E31" i="5"/>
  <c r="F26" i="5"/>
  <c r="E26" i="5"/>
  <c r="E13" i="5"/>
  <c r="F13" i="5"/>
  <c r="E38" i="5" l="1"/>
  <c r="E36" i="5"/>
  <c r="F37" i="5"/>
  <c r="E37" i="5"/>
  <c r="F36" i="5"/>
</calcChain>
</file>

<file path=xl/sharedStrings.xml><?xml version="1.0" encoding="utf-8"?>
<sst xmlns="http://schemas.openxmlformats.org/spreadsheetml/2006/main" count="26" uniqueCount="25">
  <si>
    <t>x</t>
    <phoneticPr fontId="1"/>
  </si>
  <si>
    <t>行</t>
    <rPh sb="0" eb="1">
      <t>ギョウ</t>
    </rPh>
    <phoneticPr fontId="1"/>
  </si>
  <si>
    <t>列</t>
    <rPh sb="0" eb="1">
      <t>レツ</t>
    </rPh>
    <phoneticPr fontId="1"/>
  </si>
  <si>
    <t>平均</t>
    <rPh sb="0" eb="2">
      <t>ヘイキン</t>
    </rPh>
    <phoneticPr fontId="1"/>
  </si>
  <si>
    <t>分散</t>
    <rPh sb="0" eb="2">
      <t>ブンサン</t>
    </rPh>
    <phoneticPr fontId="1"/>
  </si>
  <si>
    <t>相関係数</t>
    <rPh sb="0" eb="2">
      <t>ソウカン</t>
    </rPh>
    <rPh sb="2" eb="4">
      <t>ケイスウ</t>
    </rPh>
    <phoneticPr fontId="1"/>
  </si>
  <si>
    <t>ウェイト</t>
    <phoneticPr fontId="1"/>
  </si>
  <si>
    <t>人数</t>
    <rPh sb="0" eb="2">
      <t>ニンズウ</t>
    </rPh>
    <phoneticPr fontId="1"/>
  </si>
  <si>
    <t>y</t>
    <phoneticPr fontId="1"/>
  </si>
  <si>
    <t>y</t>
    <phoneticPr fontId="1"/>
  </si>
  <si>
    <t>10代</t>
    <phoneticPr fontId="1"/>
  </si>
  <si>
    <t>20代</t>
    <phoneticPr fontId="1"/>
  </si>
  <si>
    <t>30代</t>
    <phoneticPr fontId="1"/>
  </si>
  <si>
    <t>40代</t>
    <phoneticPr fontId="1"/>
  </si>
  <si>
    <t>50代</t>
    <phoneticPr fontId="1"/>
  </si>
  <si>
    <t>ウェイト</t>
    <phoneticPr fontId="3"/>
  </si>
  <si>
    <t>アボガド</t>
    <phoneticPr fontId="3"/>
  </si>
  <si>
    <t>イチゴ</t>
    <phoneticPr fontId="3"/>
  </si>
  <si>
    <t>オレンジ</t>
    <phoneticPr fontId="3"/>
  </si>
  <si>
    <t>マンゴー</t>
    <phoneticPr fontId="1"/>
  </si>
  <si>
    <t>(1)クロス集計表作成</t>
    <rPh sb="6" eb="8">
      <t>シュウケイ</t>
    </rPh>
    <rPh sb="8" eb="9">
      <t>ヒョウ</t>
    </rPh>
    <rPh sb="9" eb="11">
      <t>サクセイ</t>
    </rPh>
    <phoneticPr fontId="3"/>
  </si>
  <si>
    <t>(2)個票復元</t>
    <rPh sb="3" eb="5">
      <t>コヒョウ</t>
    </rPh>
    <rPh sb="5" eb="7">
      <t>フクゲン</t>
    </rPh>
    <phoneticPr fontId="3"/>
  </si>
  <si>
    <t>(3)平均値・分散・相関係数の算出</t>
    <rPh sb="3" eb="6">
      <t>ヘイキンチ</t>
    </rPh>
    <rPh sb="7" eb="9">
      <t>ブンサン</t>
    </rPh>
    <rPh sb="10" eb="12">
      <t>ソウカン</t>
    </rPh>
    <rPh sb="12" eb="14">
      <t>ケイスウ</t>
    </rPh>
    <rPh sb="15" eb="17">
      <t>サンシュツ</t>
    </rPh>
    <phoneticPr fontId="3"/>
  </si>
  <si>
    <t>(4)並べ替え</t>
    <rPh sb="3" eb="4">
      <t>ナラ</t>
    </rPh>
    <rPh sb="5" eb="6">
      <t>カ</t>
    </rPh>
    <phoneticPr fontId="3"/>
  </si>
  <si>
    <t>数量化Ⅲ類・コレスポンデンス分析</t>
    <rPh sb="0" eb="3">
      <t>スウリョウカ</t>
    </rPh>
    <rPh sb="4" eb="5">
      <t>ルイ</t>
    </rPh>
    <rPh sb="14" eb="16">
      <t>ブンセキ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</si>
</sst>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0_ "/>
    <numFmt numFmtId="177" formatCode="0_ "/>
    <numFmt numFmtId="178" formatCode="0.00_ 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i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Fill="1" applyBorder="1">
      <alignment vertical="center"/>
    </xf>
    <xf numFmtId="176" fontId="0" fillId="0" borderId="0" xfId="0" applyNumberFormat="1" applyAlignment="1">
      <alignment vertical="center" shrinkToFi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177" fontId="0" fillId="0" borderId="1" xfId="0" applyNumberFormat="1" applyBorder="1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Border="1">
      <alignment vertical="center"/>
    </xf>
    <xf numFmtId="176" fontId="0" fillId="0" borderId="1" xfId="0" applyNumberFormat="1" applyBorder="1" applyAlignment="1">
      <alignment horizontal="center" vertical="center" shrinkToFit="1"/>
    </xf>
    <xf numFmtId="177" fontId="0" fillId="0" borderId="5" xfId="0" applyNumberFormat="1" applyBorder="1">
      <alignment vertical="center"/>
    </xf>
    <xf numFmtId="177" fontId="0" fillId="0" borderId="6" xfId="0" applyNumberFormat="1" applyBorder="1">
      <alignment vertical="center"/>
    </xf>
    <xf numFmtId="177" fontId="0" fillId="0" borderId="7" xfId="0" applyNumberFormat="1" applyBorder="1">
      <alignment vertical="center"/>
    </xf>
    <xf numFmtId="177" fontId="0" fillId="0" borderId="8" xfId="0" applyNumberFormat="1" applyBorder="1">
      <alignment vertical="center"/>
    </xf>
    <xf numFmtId="177" fontId="0" fillId="0" borderId="3" xfId="0" applyNumberFormat="1" applyBorder="1">
      <alignment vertical="center"/>
    </xf>
    <xf numFmtId="177" fontId="0" fillId="0" borderId="9" xfId="0" applyNumberFormat="1" applyBorder="1">
      <alignment vertical="center"/>
    </xf>
    <xf numFmtId="177" fontId="0" fillId="0" borderId="4" xfId="0" applyNumberFormat="1" applyFill="1" applyBorder="1">
      <alignment vertical="center"/>
    </xf>
    <xf numFmtId="177" fontId="0" fillId="0" borderId="4" xfId="0" applyNumberFormat="1" applyBorder="1">
      <alignment vertical="center"/>
    </xf>
    <xf numFmtId="177" fontId="0" fillId="0" borderId="10" xfId="0" applyNumberFormat="1" applyBorder="1">
      <alignment vertical="center"/>
    </xf>
    <xf numFmtId="0" fontId="0" fillId="0" borderId="1" xfId="0" applyFill="1" applyBorder="1" applyAlignment="1">
      <alignment horizontal="center" vertical="center" shrinkToFit="1"/>
    </xf>
    <xf numFmtId="177" fontId="0" fillId="0" borderId="1" xfId="0" applyNumberFormat="1" applyBorder="1" applyAlignment="1">
      <alignment vertical="center"/>
    </xf>
    <xf numFmtId="177" fontId="0" fillId="0" borderId="11" xfId="0" applyNumberFormat="1" applyBorder="1" applyAlignment="1">
      <alignment vertical="center"/>
    </xf>
    <xf numFmtId="0" fontId="0" fillId="0" borderId="0" xfId="0" applyFont="1">
      <alignment vertical="center"/>
    </xf>
    <xf numFmtId="176" fontId="0" fillId="0" borderId="0" xfId="0" applyNumberFormat="1" applyFill="1" applyBorder="1" applyAlignment="1">
      <alignment vertical="center" shrinkToFit="1"/>
    </xf>
    <xf numFmtId="0" fontId="4" fillId="0" borderId="0" xfId="0" applyFont="1">
      <alignment vertical="center"/>
    </xf>
    <xf numFmtId="176" fontId="0" fillId="0" borderId="0" xfId="0" applyNumberFormat="1" applyBorder="1" applyAlignment="1">
      <alignment horizontal="center" vertical="center" shrinkToFit="1"/>
    </xf>
    <xf numFmtId="177" fontId="0" fillId="0" borderId="0" xfId="0" applyNumberFormat="1" applyBorder="1">
      <alignment vertical="center"/>
    </xf>
    <xf numFmtId="0" fontId="0" fillId="0" borderId="0" xfId="0" applyBorder="1" applyAlignment="1">
      <alignment horizontal="center" vertical="center" shrinkToFit="1"/>
    </xf>
    <xf numFmtId="177" fontId="0" fillId="0" borderId="0" xfId="0" applyNumberFormat="1" applyFill="1" applyBorder="1">
      <alignment vertical="center"/>
    </xf>
    <xf numFmtId="177" fontId="0" fillId="0" borderId="1" xfId="0" applyNumberFormat="1" applyFill="1" applyBorder="1">
      <alignment vertical="center"/>
    </xf>
    <xf numFmtId="0" fontId="0" fillId="0" borderId="0" xfId="0" applyBorder="1" applyAlignment="1">
      <alignment horizontal="center" vertical="center"/>
    </xf>
    <xf numFmtId="178" fontId="0" fillId="2" borderId="2" xfId="0" applyNumberFormat="1" applyFill="1" applyBorder="1" applyAlignment="1">
      <alignment vertical="center" shrinkToFit="1"/>
    </xf>
    <xf numFmtId="178" fontId="0" fillId="2" borderId="4" xfId="0" applyNumberFormat="1" applyFill="1" applyBorder="1" applyAlignment="1">
      <alignment vertical="center" shrinkToFit="1"/>
    </xf>
    <xf numFmtId="178" fontId="0" fillId="0" borderId="1" xfId="0" applyNumberFormat="1" applyBorder="1">
      <alignment vertical="center"/>
    </xf>
    <xf numFmtId="178" fontId="0" fillId="0" borderId="11" xfId="0" applyNumberFormat="1" applyBorder="1">
      <alignment vertical="center"/>
    </xf>
    <xf numFmtId="178" fontId="0" fillId="0" borderId="0" xfId="0" applyNumberFormat="1" applyBorder="1">
      <alignment vertical="center"/>
    </xf>
    <xf numFmtId="177" fontId="0" fillId="0" borderId="0" xfId="0" applyNumberFormat="1" applyBorder="1" applyAlignment="1">
      <alignment vertical="center"/>
    </xf>
    <xf numFmtId="0" fontId="0" fillId="0" borderId="11" xfId="0" applyBorder="1" applyAlignment="1">
      <alignment horizontal="center" vertical="center" shrinkToFit="1"/>
    </xf>
    <xf numFmtId="178" fontId="0" fillId="2" borderId="11" xfId="0" applyNumberFormat="1" applyFill="1" applyBorder="1" applyAlignment="1">
      <alignment vertical="center" shrinkToFi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8" fontId="0" fillId="0" borderId="0" xfId="0" applyNumberFormat="1">
      <alignment vertical="center"/>
    </xf>
    <xf numFmtId="0" fontId="0" fillId="3" borderId="1" xfId="0" applyFill="1" applyBorder="1" applyAlignment="1">
      <alignment horizontal="center" vertical="center" shrinkToFit="1"/>
    </xf>
    <xf numFmtId="176" fontId="0" fillId="3" borderId="1" xfId="0" applyNumberFormat="1" applyFill="1" applyBorder="1" applyAlignment="1">
      <alignment horizontal="center" vertical="center" shrinkToFit="1"/>
    </xf>
    <xf numFmtId="176" fontId="5" fillId="3" borderId="1" xfId="0" applyNumberFormat="1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8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3.5" x14ac:dyDescent="0.15"/>
  <cols>
    <col min="1" max="1" width="2.25" customWidth="1"/>
    <col min="2" max="3" width="6.875" customWidth="1"/>
    <col min="4" max="8" width="7.5" style="6" customWidth="1"/>
    <col min="9" max="9" width="7.5" customWidth="1"/>
  </cols>
  <sheetData>
    <row r="1" spans="2:9" ht="18.75" customHeight="1" x14ac:dyDescent="0.15">
      <c r="B1" s="23" t="s">
        <v>24</v>
      </c>
    </row>
    <row r="2" spans="2:9" ht="15" customHeight="1" x14ac:dyDescent="0.15">
      <c r="B2" s="21" t="s">
        <v>20</v>
      </c>
    </row>
    <row r="3" spans="2:9" ht="15" customHeight="1" x14ac:dyDescent="0.15">
      <c r="C3" s="1"/>
      <c r="D3" s="36" t="s">
        <v>16</v>
      </c>
      <c r="E3" s="36" t="s">
        <v>17</v>
      </c>
      <c r="F3" s="36" t="s">
        <v>18</v>
      </c>
      <c r="G3" s="36" t="s">
        <v>19</v>
      </c>
      <c r="H3" s="24"/>
    </row>
    <row r="4" spans="2:9" ht="15" customHeight="1" thickBot="1" x14ac:dyDescent="0.2">
      <c r="B4" s="1"/>
      <c r="C4" s="18" t="s">
        <v>6</v>
      </c>
      <c r="D4" s="31">
        <v>-1.3852740991635699</v>
      </c>
      <c r="E4" s="31">
        <v>1.2806467562674808</v>
      </c>
      <c r="F4" s="31">
        <v>0.44336719828095228</v>
      </c>
      <c r="G4" s="31">
        <v>0.40623260018980684</v>
      </c>
      <c r="H4" s="22"/>
    </row>
    <row r="5" spans="2:9" ht="15" customHeight="1" x14ac:dyDescent="0.15">
      <c r="B5" s="4" t="s">
        <v>10</v>
      </c>
      <c r="C5" s="30">
        <v>-1.8681207931509214</v>
      </c>
      <c r="D5" s="9">
        <v>4</v>
      </c>
      <c r="E5" s="10">
        <v>0</v>
      </c>
      <c r="F5" s="10">
        <v>1</v>
      </c>
      <c r="G5" s="11">
        <v>0</v>
      </c>
      <c r="H5" s="25"/>
    </row>
    <row r="6" spans="2:9" ht="15" customHeight="1" x14ac:dyDescent="0.15">
      <c r="B6" s="4" t="s">
        <v>11</v>
      </c>
      <c r="C6" s="30">
        <v>-0.89421621449362976</v>
      </c>
      <c r="D6" s="12">
        <v>6</v>
      </c>
      <c r="E6" s="5">
        <v>1</v>
      </c>
      <c r="F6" s="5">
        <v>1</v>
      </c>
      <c r="G6" s="13">
        <v>3</v>
      </c>
      <c r="H6" s="25"/>
    </row>
    <row r="7" spans="2:9" ht="15" customHeight="1" x14ac:dyDescent="0.15">
      <c r="B7" s="4" t="s">
        <v>12</v>
      </c>
      <c r="C7" s="30">
        <v>-0.19379001206797028</v>
      </c>
      <c r="D7" s="12">
        <v>4</v>
      </c>
      <c r="E7" s="5">
        <v>1</v>
      </c>
      <c r="F7" s="5">
        <v>4</v>
      </c>
      <c r="G7" s="13">
        <v>3</v>
      </c>
      <c r="H7" s="25"/>
    </row>
    <row r="8" spans="2:9" ht="15" customHeight="1" x14ac:dyDescent="0.15">
      <c r="B8" s="4" t="s">
        <v>13</v>
      </c>
      <c r="C8" s="30">
        <v>0.75708236834241116</v>
      </c>
      <c r="D8" s="12">
        <v>2</v>
      </c>
      <c r="E8" s="28">
        <v>4</v>
      </c>
      <c r="F8" s="5">
        <v>5</v>
      </c>
      <c r="G8" s="13">
        <v>4</v>
      </c>
      <c r="H8" s="25"/>
    </row>
    <row r="9" spans="2:9" ht="15" customHeight="1" thickBot="1" x14ac:dyDescent="0.2">
      <c r="B9" s="4" t="s">
        <v>14</v>
      </c>
      <c r="C9" s="30">
        <v>1.4494609920633783</v>
      </c>
      <c r="D9" s="14">
        <v>0</v>
      </c>
      <c r="E9" s="15">
        <v>3</v>
      </c>
      <c r="F9" s="16">
        <v>2</v>
      </c>
      <c r="G9" s="17">
        <v>2</v>
      </c>
      <c r="H9" s="25"/>
    </row>
    <row r="10" spans="2:9" x14ac:dyDescent="0.15">
      <c r="B10" s="26"/>
      <c r="C10" s="22"/>
      <c r="D10" s="25"/>
      <c r="E10" s="27"/>
      <c r="F10" s="25"/>
      <c r="G10" s="25"/>
      <c r="H10" s="25"/>
    </row>
    <row r="11" spans="2:9" ht="15" customHeight="1" x14ac:dyDescent="0.15">
      <c r="B11" s="21" t="s">
        <v>21</v>
      </c>
      <c r="D11" s="2"/>
      <c r="E11" s="7"/>
      <c r="F11" s="7"/>
      <c r="G11" s="7"/>
      <c r="H11" s="7"/>
    </row>
    <row r="12" spans="2:9" ht="15" x14ac:dyDescent="0.15">
      <c r="B12" s="47" t="s">
        <v>2</v>
      </c>
      <c r="C12" s="47" t="s">
        <v>1</v>
      </c>
      <c r="D12" s="48" t="s">
        <v>7</v>
      </c>
      <c r="E12" s="49" t="s">
        <v>0</v>
      </c>
      <c r="F12" s="49" t="s">
        <v>9</v>
      </c>
    </row>
    <row r="13" spans="2:9" x14ac:dyDescent="0.15">
      <c r="B13" s="3">
        <v>1</v>
      </c>
      <c r="C13" s="3">
        <v>1</v>
      </c>
      <c r="D13" s="19">
        <f t="shared" ref="D13:D32" ca="1" si="0">OFFSET($C$4,$C13,$B13)</f>
        <v>4</v>
      </c>
      <c r="E13" s="32">
        <f ca="1">IF(D13&gt;0,OFFSET($C$4,0,B13),0)</f>
        <v>-1.3852740991635699</v>
      </c>
      <c r="F13" s="32">
        <f ca="1">IF(D13&gt;0,OFFSET($C$4,C13,0),0)</f>
        <v>-1.8681207931509214</v>
      </c>
      <c r="H13" s="46"/>
      <c r="I13" s="46"/>
    </row>
    <row r="14" spans="2:9" x14ac:dyDescent="0.15">
      <c r="B14" s="3">
        <v>1</v>
      </c>
      <c r="C14" s="3">
        <v>2</v>
      </c>
      <c r="D14" s="19">
        <f t="shared" ca="1" si="0"/>
        <v>6</v>
      </c>
      <c r="E14" s="32">
        <f t="shared" ref="E14:E32" ca="1" si="1">IF(D14&gt;0,OFFSET($C$4,0,B14),0)</f>
        <v>-1.3852740991635699</v>
      </c>
      <c r="F14" s="32">
        <f t="shared" ref="F14:F32" ca="1" si="2">IF(D14&gt;0,OFFSET($C$4,C14,0),0)</f>
        <v>-0.89421621449362976</v>
      </c>
      <c r="H14" s="46"/>
      <c r="I14" s="46"/>
    </row>
    <row r="15" spans="2:9" x14ac:dyDescent="0.15">
      <c r="B15" s="3">
        <v>1</v>
      </c>
      <c r="C15" s="3">
        <v>3</v>
      </c>
      <c r="D15" s="19">
        <f t="shared" ca="1" si="0"/>
        <v>4</v>
      </c>
      <c r="E15" s="32">
        <f t="shared" ca="1" si="1"/>
        <v>-1.3852740991635699</v>
      </c>
      <c r="F15" s="32">
        <f t="shared" ca="1" si="2"/>
        <v>-0.19379001206797028</v>
      </c>
      <c r="H15" s="46"/>
      <c r="I15" s="46"/>
    </row>
    <row r="16" spans="2:9" x14ac:dyDescent="0.15">
      <c r="B16" s="3">
        <v>1</v>
      </c>
      <c r="C16" s="3">
        <v>4</v>
      </c>
      <c r="D16" s="19">
        <f t="shared" ca="1" si="0"/>
        <v>2</v>
      </c>
      <c r="E16" s="32">
        <f t="shared" ca="1" si="1"/>
        <v>-1.3852740991635699</v>
      </c>
      <c r="F16" s="32">
        <f t="shared" ca="1" si="2"/>
        <v>0.75708236834241116</v>
      </c>
      <c r="H16" s="46"/>
      <c r="I16" s="46"/>
    </row>
    <row r="17" spans="2:9" x14ac:dyDescent="0.15">
      <c r="B17" s="3">
        <v>1</v>
      </c>
      <c r="C17" s="3">
        <v>5</v>
      </c>
      <c r="D17" s="19">
        <f t="shared" ca="1" si="0"/>
        <v>0</v>
      </c>
      <c r="E17" s="32">
        <f t="shared" ca="1" si="1"/>
        <v>0</v>
      </c>
      <c r="F17" s="32">
        <f t="shared" ca="1" si="2"/>
        <v>0</v>
      </c>
      <c r="H17" s="46"/>
      <c r="I17" s="46"/>
    </row>
    <row r="18" spans="2:9" x14ac:dyDescent="0.15">
      <c r="B18" s="3">
        <v>2</v>
      </c>
      <c r="C18" s="3">
        <v>1</v>
      </c>
      <c r="D18" s="19">
        <f t="shared" ca="1" si="0"/>
        <v>0</v>
      </c>
      <c r="E18" s="32">
        <f t="shared" ca="1" si="1"/>
        <v>0</v>
      </c>
      <c r="F18" s="32">
        <f t="shared" ca="1" si="2"/>
        <v>0</v>
      </c>
      <c r="H18" s="46"/>
      <c r="I18" s="46"/>
    </row>
    <row r="19" spans="2:9" x14ac:dyDescent="0.15">
      <c r="B19" s="3">
        <v>2</v>
      </c>
      <c r="C19" s="3">
        <v>2</v>
      </c>
      <c r="D19" s="19">
        <f t="shared" ca="1" si="0"/>
        <v>1</v>
      </c>
      <c r="E19" s="32">
        <f t="shared" ca="1" si="1"/>
        <v>1.2806467562674808</v>
      </c>
      <c r="F19" s="32">
        <f t="shared" ca="1" si="2"/>
        <v>-0.89421621449362976</v>
      </c>
      <c r="H19" s="46"/>
      <c r="I19" s="46"/>
    </row>
    <row r="20" spans="2:9" x14ac:dyDescent="0.15">
      <c r="B20" s="3">
        <v>2</v>
      </c>
      <c r="C20" s="3">
        <v>3</v>
      </c>
      <c r="D20" s="19">
        <f t="shared" ca="1" si="0"/>
        <v>1</v>
      </c>
      <c r="E20" s="32">
        <f t="shared" ca="1" si="1"/>
        <v>1.2806467562674808</v>
      </c>
      <c r="F20" s="32">
        <f t="shared" ca="1" si="2"/>
        <v>-0.19379001206797028</v>
      </c>
      <c r="H20" s="46"/>
      <c r="I20" s="46"/>
    </row>
    <row r="21" spans="2:9" x14ac:dyDescent="0.15">
      <c r="B21" s="3">
        <v>2</v>
      </c>
      <c r="C21" s="3">
        <v>4</v>
      </c>
      <c r="D21" s="19">
        <f t="shared" ca="1" si="0"/>
        <v>4</v>
      </c>
      <c r="E21" s="32">
        <f t="shared" ca="1" si="1"/>
        <v>1.2806467562674808</v>
      </c>
      <c r="F21" s="32">
        <f t="shared" ca="1" si="2"/>
        <v>0.75708236834241116</v>
      </c>
      <c r="H21" s="46"/>
      <c r="I21" s="46"/>
    </row>
    <row r="22" spans="2:9" x14ac:dyDescent="0.15">
      <c r="B22" s="3">
        <v>2</v>
      </c>
      <c r="C22" s="3">
        <v>5</v>
      </c>
      <c r="D22" s="19">
        <f t="shared" ca="1" si="0"/>
        <v>3</v>
      </c>
      <c r="E22" s="32">
        <f t="shared" ca="1" si="1"/>
        <v>1.2806467562674808</v>
      </c>
      <c r="F22" s="32">
        <f t="shared" ca="1" si="2"/>
        <v>1.4494609920633783</v>
      </c>
      <c r="H22" s="46"/>
      <c r="I22" s="46"/>
    </row>
    <row r="23" spans="2:9" x14ac:dyDescent="0.15">
      <c r="B23" s="3">
        <v>3</v>
      </c>
      <c r="C23" s="3">
        <v>1</v>
      </c>
      <c r="D23" s="19">
        <f t="shared" ca="1" si="0"/>
        <v>1</v>
      </c>
      <c r="E23" s="32">
        <f t="shared" ca="1" si="1"/>
        <v>0.44336719828095228</v>
      </c>
      <c r="F23" s="32">
        <f t="shared" ca="1" si="2"/>
        <v>-1.8681207931509214</v>
      </c>
      <c r="H23" s="46"/>
      <c r="I23" s="46"/>
    </row>
    <row r="24" spans="2:9" x14ac:dyDescent="0.15">
      <c r="B24" s="3">
        <v>3</v>
      </c>
      <c r="C24" s="3">
        <v>2</v>
      </c>
      <c r="D24" s="19">
        <f t="shared" ca="1" si="0"/>
        <v>1</v>
      </c>
      <c r="E24" s="32">
        <f t="shared" ca="1" si="1"/>
        <v>0.44336719828095228</v>
      </c>
      <c r="F24" s="32">
        <f t="shared" ca="1" si="2"/>
        <v>-0.89421621449362976</v>
      </c>
      <c r="H24" s="46"/>
      <c r="I24" s="46"/>
    </row>
    <row r="25" spans="2:9" x14ac:dyDescent="0.15">
      <c r="B25" s="3">
        <v>3</v>
      </c>
      <c r="C25" s="3">
        <v>3</v>
      </c>
      <c r="D25" s="19">
        <f t="shared" ca="1" si="0"/>
        <v>4</v>
      </c>
      <c r="E25" s="32">
        <f t="shared" ca="1" si="1"/>
        <v>0.44336719828095228</v>
      </c>
      <c r="F25" s="32">
        <f t="shared" ca="1" si="2"/>
        <v>-0.19379001206797028</v>
      </c>
      <c r="H25" s="46"/>
      <c r="I25" s="46"/>
    </row>
    <row r="26" spans="2:9" x14ac:dyDescent="0.15">
      <c r="B26" s="3">
        <v>3</v>
      </c>
      <c r="C26" s="3">
        <v>4</v>
      </c>
      <c r="D26" s="19">
        <f t="shared" ca="1" si="0"/>
        <v>5</v>
      </c>
      <c r="E26" s="32">
        <f t="shared" ca="1" si="1"/>
        <v>0.44336719828095228</v>
      </c>
      <c r="F26" s="32">
        <f t="shared" ca="1" si="2"/>
        <v>0.75708236834241116</v>
      </c>
      <c r="H26" s="46"/>
      <c r="I26" s="46"/>
    </row>
    <row r="27" spans="2:9" x14ac:dyDescent="0.15">
      <c r="B27" s="3">
        <v>3</v>
      </c>
      <c r="C27" s="3">
        <v>5</v>
      </c>
      <c r="D27" s="19">
        <f t="shared" ca="1" si="0"/>
        <v>2</v>
      </c>
      <c r="E27" s="32">
        <f t="shared" ca="1" si="1"/>
        <v>0.44336719828095228</v>
      </c>
      <c r="F27" s="32">
        <f t="shared" ca="1" si="2"/>
        <v>1.4494609920633783</v>
      </c>
      <c r="H27" s="46"/>
      <c r="I27" s="46"/>
    </row>
    <row r="28" spans="2:9" x14ac:dyDescent="0.15">
      <c r="B28" s="3">
        <v>4</v>
      </c>
      <c r="C28" s="3">
        <v>1</v>
      </c>
      <c r="D28" s="19">
        <f t="shared" ca="1" si="0"/>
        <v>0</v>
      </c>
      <c r="E28" s="32">
        <f t="shared" ca="1" si="1"/>
        <v>0</v>
      </c>
      <c r="F28" s="32">
        <f t="shared" ca="1" si="2"/>
        <v>0</v>
      </c>
      <c r="H28" s="46"/>
      <c r="I28" s="46"/>
    </row>
    <row r="29" spans="2:9" x14ac:dyDescent="0.15">
      <c r="B29" s="3">
        <v>4</v>
      </c>
      <c r="C29" s="3">
        <v>2</v>
      </c>
      <c r="D29" s="19">
        <f t="shared" ca="1" si="0"/>
        <v>3</v>
      </c>
      <c r="E29" s="32">
        <f t="shared" ca="1" si="1"/>
        <v>0.40623260018980684</v>
      </c>
      <c r="F29" s="32">
        <f t="shared" ca="1" si="2"/>
        <v>-0.89421621449362976</v>
      </c>
      <c r="H29" s="46"/>
      <c r="I29" s="46"/>
    </row>
    <row r="30" spans="2:9" x14ac:dyDescent="0.15">
      <c r="B30" s="3">
        <v>4</v>
      </c>
      <c r="C30" s="3">
        <v>3</v>
      </c>
      <c r="D30" s="20">
        <f t="shared" ca="1" si="0"/>
        <v>3</v>
      </c>
      <c r="E30" s="33">
        <f t="shared" ca="1" si="1"/>
        <v>0.40623260018980684</v>
      </c>
      <c r="F30" s="33">
        <f t="shared" ca="1" si="2"/>
        <v>-0.19379001206797028</v>
      </c>
      <c r="H30" s="46"/>
      <c r="I30" s="46"/>
    </row>
    <row r="31" spans="2:9" x14ac:dyDescent="0.15">
      <c r="B31" s="3">
        <v>4</v>
      </c>
      <c r="C31" s="3">
        <v>4</v>
      </c>
      <c r="D31" s="19">
        <f t="shared" ca="1" si="0"/>
        <v>4</v>
      </c>
      <c r="E31" s="32">
        <f t="shared" ca="1" si="1"/>
        <v>0.40623260018980684</v>
      </c>
      <c r="F31" s="32">
        <f t="shared" ca="1" si="2"/>
        <v>0.75708236834241116</v>
      </c>
      <c r="H31" s="46"/>
      <c r="I31" s="46"/>
    </row>
    <row r="32" spans="2:9" x14ac:dyDescent="0.15">
      <c r="B32" s="3">
        <v>4</v>
      </c>
      <c r="C32" s="3">
        <v>5</v>
      </c>
      <c r="D32" s="19">
        <f t="shared" ca="1" si="0"/>
        <v>2</v>
      </c>
      <c r="E32" s="32">
        <f t="shared" ca="1" si="1"/>
        <v>0.40623260018980684</v>
      </c>
      <c r="F32" s="32">
        <f t="shared" ca="1" si="2"/>
        <v>1.4494609920633783</v>
      </c>
      <c r="H32" s="46"/>
      <c r="I32" s="46"/>
    </row>
    <row r="33" spans="2:10" x14ac:dyDescent="0.15">
      <c r="B33" s="29"/>
      <c r="C33" s="29"/>
      <c r="D33" s="35"/>
      <c r="E33" s="34"/>
      <c r="F33" s="34"/>
    </row>
    <row r="34" spans="2:10" ht="15" customHeight="1" x14ac:dyDescent="0.15">
      <c r="B34" t="s">
        <v>22</v>
      </c>
      <c r="C34" s="29"/>
      <c r="D34" s="35"/>
      <c r="E34" s="34"/>
      <c r="F34" s="34"/>
    </row>
    <row r="35" spans="2:10" ht="15" customHeight="1" x14ac:dyDescent="0.15">
      <c r="C35" s="29"/>
      <c r="D35" s="35"/>
      <c r="E35" s="49" t="s">
        <v>0</v>
      </c>
      <c r="F35" s="49" t="s">
        <v>8</v>
      </c>
    </row>
    <row r="36" spans="2:10" ht="15" customHeight="1" x14ac:dyDescent="0.15">
      <c r="D36" s="8" t="s">
        <v>3</v>
      </c>
      <c r="E36" s="32">
        <f ca="1">SUMPRODUCT($D13:$D32,E13:E32)/SUM($D$13:$D$32)</f>
        <v>-5.5946247634608427E-12</v>
      </c>
      <c r="F36" s="32">
        <f ca="1">SUMPRODUCT($D13:$D32,F13:F32)/SUM($D$13:$D$32)</f>
        <v>-8.4072038220028845E-12</v>
      </c>
    </row>
    <row r="37" spans="2:10" ht="15" customHeight="1" x14ac:dyDescent="0.15">
      <c r="D37" s="8" t="s">
        <v>4</v>
      </c>
      <c r="E37" s="32">
        <f ca="1">SUMPRODUCT($D$13:$D$32,E13:E32,E13:E32)/SUM($D$13:$D$32)</f>
        <v>1.0000004310838801</v>
      </c>
      <c r="F37" s="32">
        <f ca="1">SUMPRODUCT($D$13:$D$32,F13:F32,F13:F32)/SUM($D$13:$D$32)</f>
        <v>1.0000009238931213</v>
      </c>
    </row>
    <row r="38" spans="2:10" ht="15" customHeight="1" x14ac:dyDescent="0.15">
      <c r="D38" s="8" t="s">
        <v>5</v>
      </c>
      <c r="E38" s="32">
        <f ca="1">ABS(SUMPRODUCT($D$13:$D$32,F13:F32,E13:E32)/SUM(D13:D32))</f>
        <v>0.54581656222672337</v>
      </c>
      <c r="F38" s="34"/>
      <c r="G38" s="7"/>
      <c r="H38" s="7"/>
    </row>
    <row r="40" spans="2:10" ht="15" customHeight="1" x14ac:dyDescent="0.15">
      <c r="B40" t="s">
        <v>23</v>
      </c>
      <c r="D40"/>
      <c r="E40"/>
      <c r="F40"/>
      <c r="G40"/>
      <c r="H40"/>
      <c r="J40" s="1"/>
    </row>
    <row r="41" spans="2:10" ht="15" customHeight="1" x14ac:dyDescent="0.15">
      <c r="C41" s="1"/>
      <c r="D41" s="36" t="str">
        <f ca="1">OFFSET($C$4,-1,MATCH(D42,$D$4:$G$4,0))</f>
        <v>アボガド</v>
      </c>
      <c r="E41" s="36" t="str">
        <f t="shared" ref="E41:G41" ca="1" si="3">OFFSET($C$4,-1,MATCH(E42,$D$4:$G$4,0))</f>
        <v>マンゴー</v>
      </c>
      <c r="F41" s="36" t="str">
        <f t="shared" ca="1" si="3"/>
        <v>オレンジ</v>
      </c>
      <c r="G41" s="36" t="str">
        <f t="shared" ca="1" si="3"/>
        <v>イチゴ</v>
      </c>
      <c r="H41"/>
    </row>
    <row r="42" spans="2:10" ht="15" customHeight="1" thickBot="1" x14ac:dyDescent="0.2">
      <c r="B42" s="1"/>
      <c r="C42" s="50" t="s">
        <v>15</v>
      </c>
      <c r="D42" s="37">
        <f>SMALL($D$4:$G$4,1)</f>
        <v>-1.3852740991635699</v>
      </c>
      <c r="E42" s="37">
        <f>SMALL($D$4:$G$4,2)</f>
        <v>0.40623260018980684</v>
      </c>
      <c r="F42" s="37">
        <f>SMALL($D$4:$G$4,3)</f>
        <v>0.44336719828095228</v>
      </c>
      <c r="G42" s="37">
        <f>SMALL($D$4:$G$4,4)</f>
        <v>1.2806467562674808</v>
      </c>
      <c r="H42"/>
    </row>
    <row r="43" spans="2:10" ht="15" customHeight="1" x14ac:dyDescent="0.15">
      <c r="B43" s="3" t="str">
        <f ca="1">OFFSET($C$4,MATCH(C43,$C$5:$C$9,0),-1)</f>
        <v>10代</v>
      </c>
      <c r="C43" s="30">
        <f>SMALL($C$5:$C$9,1)</f>
        <v>-1.8681207931509214</v>
      </c>
      <c r="D43" s="38">
        <f t="shared" ref="D43:G47" ca="1" si="4">OFFSET($C$4,MATCH($C43,$C$5:$C$9,0),MATCH(D$42,$D$4:$G$4,0))</f>
        <v>4</v>
      </c>
      <c r="E43" s="39">
        <f t="shared" ca="1" si="4"/>
        <v>0</v>
      </c>
      <c r="F43" s="39">
        <f t="shared" ca="1" si="4"/>
        <v>1</v>
      </c>
      <c r="G43" s="40">
        <f t="shared" ca="1" si="4"/>
        <v>0</v>
      </c>
      <c r="H43"/>
    </row>
    <row r="44" spans="2:10" ht="15" customHeight="1" x14ac:dyDescent="0.15">
      <c r="B44" s="3" t="str">
        <f t="shared" ref="B44:B47" ca="1" si="5">OFFSET($C$4,MATCH(C44,$C$5:$C$9,0),-1)</f>
        <v>20代</v>
      </c>
      <c r="C44" s="30">
        <f>SMALL($C$5:$C$9,2)</f>
        <v>-0.89421621449362976</v>
      </c>
      <c r="D44" s="41">
        <f t="shared" ca="1" si="4"/>
        <v>6</v>
      </c>
      <c r="E44" s="3">
        <f t="shared" ca="1" si="4"/>
        <v>3</v>
      </c>
      <c r="F44" s="3">
        <f t="shared" ca="1" si="4"/>
        <v>1</v>
      </c>
      <c r="G44" s="42">
        <f t="shared" ca="1" si="4"/>
        <v>1</v>
      </c>
      <c r="H44"/>
    </row>
    <row r="45" spans="2:10" ht="15" customHeight="1" x14ac:dyDescent="0.15">
      <c r="B45" s="3" t="str">
        <f t="shared" ca="1" si="5"/>
        <v>30代</v>
      </c>
      <c r="C45" s="30">
        <f>SMALL($C$5:$C$9,3)</f>
        <v>-0.19379001206797028</v>
      </c>
      <c r="D45" s="41">
        <f t="shared" ca="1" si="4"/>
        <v>4</v>
      </c>
      <c r="E45" s="3">
        <f t="shared" ca="1" si="4"/>
        <v>3</v>
      </c>
      <c r="F45" s="3">
        <f t="shared" ca="1" si="4"/>
        <v>4</v>
      </c>
      <c r="G45" s="42">
        <f t="shared" ca="1" si="4"/>
        <v>1</v>
      </c>
      <c r="H45"/>
    </row>
    <row r="46" spans="2:10" ht="15" customHeight="1" x14ac:dyDescent="0.15">
      <c r="B46" s="3" t="str">
        <f t="shared" ca="1" si="5"/>
        <v>40代</v>
      </c>
      <c r="C46" s="30">
        <f>SMALL($C$5:$C$9,4)</f>
        <v>0.75708236834241116</v>
      </c>
      <c r="D46" s="41">
        <f t="shared" ca="1" si="4"/>
        <v>2</v>
      </c>
      <c r="E46" s="3">
        <f t="shared" ca="1" si="4"/>
        <v>4</v>
      </c>
      <c r="F46" s="3">
        <f t="shared" ca="1" si="4"/>
        <v>5</v>
      </c>
      <c r="G46" s="42">
        <f t="shared" ca="1" si="4"/>
        <v>4</v>
      </c>
      <c r="H46"/>
    </row>
    <row r="47" spans="2:10" ht="15" customHeight="1" thickBot="1" x14ac:dyDescent="0.2">
      <c r="B47" s="3" t="str">
        <f t="shared" ca="1" si="5"/>
        <v>50代</v>
      </c>
      <c r="C47" s="30">
        <f>SMALL($C$5:$C$9,5)</f>
        <v>1.4494609920633783</v>
      </c>
      <c r="D47" s="43">
        <f t="shared" ca="1" si="4"/>
        <v>0</v>
      </c>
      <c r="E47" s="44">
        <f t="shared" ca="1" si="4"/>
        <v>2</v>
      </c>
      <c r="F47" s="44">
        <f t="shared" ca="1" si="4"/>
        <v>2</v>
      </c>
      <c r="G47" s="45">
        <f t="shared" ca="1" si="4"/>
        <v>3</v>
      </c>
      <c r="H47"/>
    </row>
    <row r="48" spans="2:10" x14ac:dyDescent="0.15">
      <c r="D48"/>
      <c r="E48"/>
      <c r="F48"/>
      <c r="G48"/>
      <c r="H48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数量化Ⅲ類・コレスポンデンス分析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sadami</dc:creator>
  <cp:lastModifiedBy>sadami</cp:lastModifiedBy>
  <dcterms:created xsi:type="dcterms:W3CDTF">2008-11-09T00:27:56Z</dcterms:created>
  <dcterms:modified xsi:type="dcterms:W3CDTF">2011-07-31T07:23:26Z</dcterms:modified>
</cp:coreProperties>
</file>