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30C47AA1-1265-4050-9475-31DF1EECB4E2}" xr6:coauthVersionLast="46" xr6:coauthVersionMax="46" xr10:uidLastSave="{00000000-0000-0000-0000-000000000000}"/>
  <bookViews>
    <workbookView xWindow="-120" yWindow="-120" windowWidth="29040" windowHeight="15840" tabRatio="913" xr2:uid="{00000000-000D-0000-FFFF-FFFF00000000}"/>
  </bookViews>
  <sheets>
    <sheet name="例題1" sheetId="9" r:id="rId1"/>
  </sheets>
  <definedNames>
    <definedName name="solver_adj" localSheetId="0" hidden="1">例題1!$I$3:$J$3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例題1!$K$10</definedName>
    <definedName name="solver_lhs2" localSheetId="0" hidden="1">例題1!$K$6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例題1!$I$12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hs1" localSheetId="0" hidden="1">1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9" l="1"/>
  <c r="J6" i="9"/>
  <c r="J7" i="9" l="1"/>
  <c r="I8" i="9"/>
  <c r="J8" i="9"/>
  <c r="I7" i="9"/>
  <c r="K3" i="9" l="1"/>
  <c r="F22" i="9" l="1"/>
  <c r="F15" i="9"/>
  <c r="F7" i="9"/>
  <c r="F16" i="9"/>
  <c r="F18" i="9"/>
  <c r="F8" i="9"/>
  <c r="F3" i="9"/>
  <c r="F21" i="9"/>
  <c r="F19" i="9"/>
  <c r="F13" i="9"/>
  <c r="F9" i="9"/>
  <c r="F10" i="9"/>
  <c r="F4" i="9"/>
  <c r="F20" i="9"/>
  <c r="F17" i="9"/>
  <c r="F14" i="9"/>
  <c r="F11" i="9"/>
  <c r="F12" i="9"/>
  <c r="F5" i="9"/>
  <c r="F6" i="9"/>
  <c r="K7" i="9" l="1"/>
  <c r="K8" i="9"/>
  <c r="K10" i="9"/>
  <c r="K6" i="9"/>
  <c r="I10" i="9"/>
  <c r="I11" i="9" l="1"/>
  <c r="I12" i="9" s="1"/>
</calcChain>
</file>

<file path=xl/sharedStrings.xml><?xml version="1.0" encoding="utf-8"?>
<sst xmlns="http://schemas.openxmlformats.org/spreadsheetml/2006/main" count="42" uniqueCount="24">
  <si>
    <t>z</t>
    <phoneticPr fontId="1"/>
  </si>
  <si>
    <t>x</t>
    <phoneticPr fontId="1"/>
  </si>
  <si>
    <t>y</t>
    <phoneticPr fontId="1"/>
  </si>
  <si>
    <t>a</t>
    <phoneticPr fontId="1"/>
  </si>
  <si>
    <t>b</t>
    <phoneticPr fontId="1"/>
  </si>
  <si>
    <t>c</t>
    <phoneticPr fontId="1"/>
  </si>
  <si>
    <t>z=ax+by+c</t>
    <phoneticPr fontId="1"/>
  </si>
  <si>
    <r>
      <t>相関比η</t>
    </r>
    <r>
      <rPr>
        <vertAlign val="superscript"/>
        <sz val="11"/>
        <rFont val="ＭＳ Ｐ明朝"/>
        <family val="1"/>
        <charset val="128"/>
      </rPr>
      <t>2</t>
    </r>
    <rPh sb="0" eb="3">
      <t>ソウカンヒ</t>
    </rPh>
    <phoneticPr fontId="1"/>
  </si>
  <si>
    <r>
      <t>分散</t>
    </r>
    <r>
      <rPr>
        <i/>
        <sz val="11"/>
        <rFont val="Times New Roman"/>
        <family val="1"/>
      </rPr>
      <t>s</t>
    </r>
    <r>
      <rPr>
        <i/>
        <vertAlign val="subscript"/>
        <sz val="11"/>
        <rFont val="Times New Roman"/>
        <family val="1"/>
      </rPr>
      <t>z</t>
    </r>
    <r>
      <rPr>
        <vertAlign val="superscript"/>
        <sz val="11"/>
        <rFont val="ＭＳ Ｐ明朝"/>
        <family val="1"/>
        <charset val="128"/>
      </rPr>
      <t>2</t>
    </r>
    <rPh sb="0" eb="2">
      <t>ブンサン</t>
    </rPh>
    <phoneticPr fontId="1"/>
  </si>
  <si>
    <t>係数</t>
    <rPh sb="0" eb="2">
      <t>ケイスウ</t>
    </rPh>
    <phoneticPr fontId="1"/>
  </si>
  <si>
    <t>変数</t>
    <rPh sb="0" eb="2">
      <t>ヘンスウ</t>
    </rPh>
    <phoneticPr fontId="1"/>
  </si>
  <si>
    <r>
      <t>全変動</t>
    </r>
    <r>
      <rPr>
        <i/>
        <sz val="11"/>
        <color theme="1"/>
        <rFont val="Times New Roman"/>
        <family val="1"/>
      </rPr>
      <t>S</t>
    </r>
    <r>
      <rPr>
        <vertAlign val="subscript"/>
        <sz val="11"/>
        <rFont val="ＭＳ Ｐゴシック"/>
        <family val="3"/>
        <charset val="128"/>
      </rPr>
      <t>T</t>
    </r>
    <rPh sb="0" eb="1">
      <t>ゼン</t>
    </rPh>
    <rPh sb="1" eb="3">
      <t>ヘンドウ</t>
    </rPh>
    <phoneticPr fontId="1"/>
  </si>
  <si>
    <t>全平均</t>
    <rPh sb="0" eb="1">
      <t>ゼン</t>
    </rPh>
    <rPh sb="1" eb="3">
      <t>ヘイキン</t>
    </rPh>
    <phoneticPr fontId="1"/>
  </si>
  <si>
    <t>性別</t>
    <rPh sb="0" eb="2">
      <t>セイベツ</t>
    </rPh>
    <phoneticPr fontId="1"/>
  </si>
  <si>
    <t>男平均</t>
    <rPh sb="0" eb="1">
      <t>オトコ</t>
    </rPh>
    <rPh sb="1" eb="3">
      <t>ヘイキン</t>
    </rPh>
    <phoneticPr fontId="1"/>
  </si>
  <si>
    <t>女平均</t>
    <rPh sb="0" eb="1">
      <t>オンナ</t>
    </rPh>
    <rPh sb="1" eb="3">
      <t>ヘイキン</t>
    </rPh>
    <phoneticPr fontId="1"/>
  </si>
  <si>
    <r>
      <t>判別得点</t>
    </r>
    <r>
      <rPr>
        <i/>
        <sz val="11"/>
        <color theme="1"/>
        <rFont val="Times New Roman"/>
        <family val="1"/>
      </rPr>
      <t>z</t>
    </r>
    <rPh sb="0" eb="2">
      <t>ハンベツ</t>
    </rPh>
    <rPh sb="2" eb="4">
      <t>トクテン</t>
    </rPh>
    <phoneticPr fontId="1"/>
  </si>
  <si>
    <t>番号</t>
  </si>
  <si>
    <r>
      <t>群間変動</t>
    </r>
    <r>
      <rPr>
        <i/>
        <sz val="11"/>
        <rFont val="Times New Roman"/>
        <family val="1"/>
      </rPr>
      <t>S</t>
    </r>
    <r>
      <rPr>
        <vertAlign val="subscript"/>
        <sz val="11"/>
        <rFont val="Times New Roman"/>
        <family val="1"/>
      </rPr>
      <t>B</t>
    </r>
    <rPh sb="0" eb="1">
      <t>グン</t>
    </rPh>
    <rPh sb="1" eb="2">
      <t>カン</t>
    </rPh>
    <rPh sb="2" eb="4">
      <t>ヘンドウ</t>
    </rPh>
    <phoneticPr fontId="1"/>
  </si>
  <si>
    <r>
      <t>身長(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ＭＳ Ｐゴシック"/>
        <family val="1"/>
        <scheme val="minor"/>
      </rPr>
      <t>)</t>
    </r>
    <rPh sb="0" eb="2">
      <t>シンチョウ</t>
    </rPh>
    <phoneticPr fontId="1"/>
  </si>
  <si>
    <r>
      <t>体重(</t>
    </r>
    <r>
      <rPr>
        <i/>
        <sz val="11"/>
        <color theme="1"/>
        <rFont val="Times New Roman"/>
        <family val="1"/>
      </rPr>
      <t>y</t>
    </r>
    <r>
      <rPr>
        <sz val="11"/>
        <color theme="1"/>
        <rFont val="ＭＳ ゴシック"/>
        <family val="3"/>
        <charset val="128"/>
      </rPr>
      <t>)</t>
    </r>
    <rPh sb="0" eb="2">
      <t>タイジュウ</t>
    </rPh>
    <phoneticPr fontId="1"/>
  </si>
  <si>
    <t>女</t>
  </si>
  <si>
    <t>男</t>
  </si>
  <si>
    <t>線形判別分析</t>
    <rPh sb="4" eb="6">
      <t>ブンセキ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</si>
</sst>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_ "/>
    <numFmt numFmtId="178" formatCode="0.00_ "/>
    <numFmt numFmtId="179" formatCode="0.0_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11"/>
      <name val="ＭＳ Ｐ明朝"/>
      <family val="1"/>
      <charset val="128"/>
    </font>
    <font>
      <i/>
      <sz val="11"/>
      <name val="Times New Roman"/>
      <family val="1"/>
    </font>
    <font>
      <vertAlign val="subscript"/>
      <sz val="1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i/>
      <vertAlign val="subscript"/>
      <sz val="11"/>
      <name val="Times New Roman"/>
      <family val="1"/>
    </font>
    <font>
      <sz val="11"/>
      <color theme="1"/>
      <name val="ＭＳ Ｐゴシック"/>
      <family val="1"/>
      <scheme val="minor"/>
    </font>
    <font>
      <sz val="9"/>
      <color theme="1"/>
      <name val="ＭＳ Ｐゴシック"/>
      <family val="3"/>
      <charset val="128"/>
      <scheme val="minor"/>
    </font>
    <font>
      <vertAlign val="subscript"/>
      <sz val="11"/>
      <name val="Times New Roman"/>
      <family val="1"/>
    </font>
    <font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Fill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177" fontId="0" fillId="0" borderId="0" xfId="0" applyNumberFormat="1" applyFill="1" applyBorder="1" applyAlignment="1">
      <alignment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top" shrinkToFi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vertical="center"/>
    </xf>
    <xf numFmtId="178" fontId="4" fillId="0" borderId="1" xfId="0" applyNumberFormat="1" applyFont="1" applyBorder="1" applyAlignment="1">
      <alignment vertical="center"/>
    </xf>
    <xf numFmtId="178" fontId="0" fillId="0" borderId="4" xfId="0" applyNumberFormat="1" applyFill="1" applyBorder="1" applyAlignment="1">
      <alignment vertical="center"/>
    </xf>
    <xf numFmtId="178" fontId="4" fillId="0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178" fontId="4" fillId="0" borderId="7" xfId="0" applyNumberFormat="1" applyFont="1" applyBorder="1" applyAlignment="1">
      <alignment vertical="center"/>
    </xf>
    <xf numFmtId="178" fontId="0" fillId="3" borderId="3" xfId="0" applyNumberFormat="1" applyFill="1" applyBorder="1" applyAlignment="1">
      <alignment vertical="center"/>
    </xf>
    <xf numFmtId="0" fontId="0" fillId="4" borderId="1" xfId="0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178" fontId="0" fillId="0" borderId="0" xfId="0" applyNumberForma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179" fontId="4" fillId="0" borderId="2" xfId="0" applyNumberFormat="1" applyFont="1" applyBorder="1" applyAlignment="1">
      <alignment vertical="center"/>
    </xf>
    <xf numFmtId="179" fontId="4" fillId="0" borderId="7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178" fontId="4" fillId="0" borderId="1" xfId="0" applyNumberFormat="1" applyFont="1" applyBorder="1" applyAlignment="1">
      <alignment vertical="center" shrinkToFit="1"/>
    </xf>
    <xf numFmtId="178" fontId="0" fillId="0" borderId="2" xfId="0" applyNumberFormat="1" applyBorder="1" applyAlignment="1">
      <alignment vertical="center"/>
    </xf>
    <xf numFmtId="0" fontId="9" fillId="4" borderId="1" xfId="0" applyFont="1" applyFill="1" applyBorder="1" applyAlignment="1">
      <alignment horizontal="center" vertical="center" shrinkToFit="1"/>
    </xf>
    <xf numFmtId="179" fontId="0" fillId="0" borderId="1" xfId="0" applyNumberFormat="1" applyBorder="1" applyAlignment="1">
      <alignment vertical="center"/>
    </xf>
    <xf numFmtId="178" fontId="4" fillId="0" borderId="3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0" fillId="0" borderId="0" xfId="0" applyFont="1">
      <alignment vertical="center"/>
    </xf>
    <xf numFmtId="178" fontId="4" fillId="0" borderId="5" xfId="0" applyNumberFormat="1" applyFont="1" applyFill="1" applyBorder="1" applyAlignment="1">
      <alignment vertical="center"/>
    </xf>
    <xf numFmtId="178" fontId="4" fillId="0" borderId="6" xfId="0" applyNumberFormat="1" applyFont="1" applyFill="1" applyBorder="1" applyAlignment="1">
      <alignment vertical="center"/>
    </xf>
    <xf numFmtId="178" fontId="0" fillId="0" borderId="1" xfId="0" applyNumberFormat="1" applyFill="1" applyBorder="1" applyAlignment="1">
      <alignment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0" fillId="2" borderId="8" xfId="0" applyNumberFormat="1" applyFill="1" applyBorder="1" applyAlignment="1">
      <alignment vertical="center"/>
    </xf>
    <xf numFmtId="177" fontId="0" fillId="2" borderId="9" xfId="0" applyNumberFormat="1" applyFill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tabSelected="1" workbookViewId="0"/>
  </sheetViews>
  <sheetFormatPr defaultRowHeight="13.5" x14ac:dyDescent="0.15"/>
  <cols>
    <col min="1" max="1" width="2.25" customWidth="1"/>
    <col min="2" max="2" width="6.25" customWidth="1"/>
    <col min="3" max="4" width="7.5" customWidth="1"/>
    <col min="5" max="5" width="5.625" customWidth="1"/>
    <col min="6" max="6" width="8.75" customWidth="1"/>
    <col min="7" max="7" width="3.125" customWidth="1"/>
    <col min="8" max="8" width="10.625" customWidth="1"/>
    <col min="9" max="11" width="6.875" customWidth="1"/>
    <col min="12" max="12" width="7.5" customWidth="1"/>
  </cols>
  <sheetData>
    <row r="1" spans="1:12" ht="18.75" customHeight="1" x14ac:dyDescent="0.15">
      <c r="A1" s="3"/>
      <c r="B1" s="53" t="s">
        <v>23</v>
      </c>
      <c r="C1" s="3"/>
      <c r="D1" s="3"/>
      <c r="E1" s="3"/>
      <c r="F1" s="3"/>
      <c r="G1" s="3"/>
      <c r="H1" s="3"/>
      <c r="I1" s="3"/>
      <c r="J1" s="3"/>
      <c r="K1" s="3"/>
      <c r="L1" s="4"/>
    </row>
    <row r="2" spans="1:12" ht="15.75" thickBot="1" x14ac:dyDescent="0.2">
      <c r="A2" s="3"/>
      <c r="B2" s="24" t="s">
        <v>17</v>
      </c>
      <c r="C2" s="40" t="s">
        <v>19</v>
      </c>
      <c r="D2" s="24" t="s">
        <v>20</v>
      </c>
      <c r="E2" s="24" t="s">
        <v>13</v>
      </c>
      <c r="F2" s="24" t="s">
        <v>16</v>
      </c>
      <c r="G2" s="5"/>
      <c r="H2" s="34" t="s">
        <v>9</v>
      </c>
      <c r="I2" s="25" t="s">
        <v>3</v>
      </c>
      <c r="J2" s="25" t="s">
        <v>4</v>
      </c>
      <c r="K2" s="26" t="s">
        <v>5</v>
      </c>
      <c r="L2" s="1"/>
    </row>
    <row r="3" spans="1:12" ht="15.75" customHeight="1" thickBot="1" x14ac:dyDescent="0.2">
      <c r="A3" s="3"/>
      <c r="B3" s="6">
        <v>1</v>
      </c>
      <c r="C3" s="41">
        <v>151.1</v>
      </c>
      <c r="D3" s="31">
        <v>43.7</v>
      </c>
      <c r="E3" s="6" t="s">
        <v>21</v>
      </c>
      <c r="F3" s="16">
        <f t="shared" ref="F3:F22" si="0">$I$3*C3+$J$3*D3+$K$3</f>
        <v>-1.6140233196576226</v>
      </c>
      <c r="G3" s="5"/>
      <c r="H3" s="9" t="s">
        <v>6</v>
      </c>
      <c r="I3" s="50">
        <v>7.5827837262467307E-2</v>
      </c>
      <c r="J3" s="51">
        <v>2.5089757306280401E-2</v>
      </c>
      <c r="K3" s="17">
        <f>-$I$3*(I7+I8)/2-$J$3*(J7+J8)/2</f>
        <v>-14.168031924300887</v>
      </c>
      <c r="L3" s="7"/>
    </row>
    <row r="4" spans="1:12" ht="15.75" customHeight="1" x14ac:dyDescent="0.15">
      <c r="A4" s="3"/>
      <c r="B4" s="6">
        <v>2</v>
      </c>
      <c r="C4" s="31">
        <v>155.9</v>
      </c>
      <c r="D4" s="31">
        <v>46.2</v>
      </c>
      <c r="E4" s="6" t="s">
        <v>21</v>
      </c>
      <c r="F4" s="16">
        <f t="shared" si="0"/>
        <v>-1.1873253075320793</v>
      </c>
      <c r="G4" s="5"/>
      <c r="H4" s="27"/>
      <c r="I4" s="28"/>
      <c r="J4" s="28"/>
      <c r="K4" s="28"/>
      <c r="L4" s="7"/>
    </row>
    <row r="5" spans="1:12" ht="15.75" customHeight="1" x14ac:dyDescent="0.15">
      <c r="A5" s="3"/>
      <c r="B5" s="6">
        <v>3</v>
      </c>
      <c r="C5" s="31">
        <v>159.4</v>
      </c>
      <c r="D5" s="31">
        <v>49.5</v>
      </c>
      <c r="E5" s="6" t="s">
        <v>21</v>
      </c>
      <c r="F5" s="16">
        <f t="shared" si="0"/>
        <v>-0.83913167800271893</v>
      </c>
      <c r="G5" s="5"/>
      <c r="H5" s="37" t="s">
        <v>10</v>
      </c>
      <c r="I5" s="25" t="s">
        <v>1</v>
      </c>
      <c r="J5" s="25" t="s">
        <v>2</v>
      </c>
      <c r="K5" s="26" t="s">
        <v>0</v>
      </c>
      <c r="L5" s="7"/>
    </row>
    <row r="6" spans="1:12" ht="15.75" customHeight="1" x14ac:dyDescent="0.15">
      <c r="A6" s="3"/>
      <c r="B6" s="6">
        <v>4</v>
      </c>
      <c r="C6" s="31">
        <v>154.6</v>
      </c>
      <c r="D6" s="31">
        <v>56.3</v>
      </c>
      <c r="E6" s="6" t="s">
        <v>21</v>
      </c>
      <c r="F6" s="16">
        <f t="shared" si="0"/>
        <v>-1.0324949471798561</v>
      </c>
      <c r="G6" s="5"/>
      <c r="H6" s="34" t="s">
        <v>12</v>
      </c>
      <c r="I6" s="18">
        <f>AVERAGE(C3:C22)</f>
        <v>166.82000000000002</v>
      </c>
      <c r="J6" s="45">
        <f>AVERAGE(D3:D22)</f>
        <v>60.52</v>
      </c>
      <c r="K6" s="47">
        <f>AVERAGE(F3:F22)</f>
        <v>-1.1546319456101628E-15</v>
      </c>
      <c r="L6" s="7"/>
    </row>
    <row r="7" spans="1:12" ht="15.75" customHeight="1" x14ac:dyDescent="0.15">
      <c r="A7" s="3"/>
      <c r="B7" s="6">
        <v>5</v>
      </c>
      <c r="C7" s="31">
        <v>162.9</v>
      </c>
      <c r="D7" s="31">
        <v>50.9</v>
      </c>
      <c r="E7" s="6" t="s">
        <v>21</v>
      </c>
      <c r="F7" s="16">
        <f t="shared" si="0"/>
        <v>-0.53860858735528971</v>
      </c>
      <c r="G7" s="5"/>
      <c r="H7" s="34" t="s">
        <v>14</v>
      </c>
      <c r="I7" s="18">
        <f>AVERAGEIF($E$3:$E$22,"=男",C3:C22)</f>
        <v>174.71000000000004</v>
      </c>
      <c r="J7" s="18">
        <f>AVERAGEIF($E$3:$E$22,"=男",D3:D22)</f>
        <v>68.37</v>
      </c>
      <c r="K7" s="46">
        <f>AVERAGEIF($E$3:$E$22,"=男",F3:F22)</f>
        <v>0.79523623085516704</v>
      </c>
      <c r="L7" s="7"/>
    </row>
    <row r="8" spans="1:12" ht="15.75" customHeight="1" x14ac:dyDescent="0.15">
      <c r="A8" s="3"/>
      <c r="B8" s="6">
        <v>6</v>
      </c>
      <c r="C8" s="31">
        <v>158.30000000000001</v>
      </c>
      <c r="D8" s="31">
        <v>63.5</v>
      </c>
      <c r="E8" s="6" t="s">
        <v>21</v>
      </c>
      <c r="F8" s="16">
        <f t="shared" si="0"/>
        <v>-0.57128569670350515</v>
      </c>
      <c r="G8" s="5"/>
      <c r="H8" s="35" t="s">
        <v>15</v>
      </c>
      <c r="I8" s="18">
        <f>AVERAGEIF($E$3:$E$22,"=女",C3:C22)</f>
        <v>158.93</v>
      </c>
      <c r="J8" s="18">
        <f>AVERAGEIF($E$3:$E$22,"=女",D3:D22)</f>
        <v>52.67</v>
      </c>
      <c r="K8" s="18">
        <f>AVERAGEIF($E$3:$E$22,"=女",F3:F22)</f>
        <v>-0.79523623085516937</v>
      </c>
      <c r="L8" s="7"/>
    </row>
    <row r="9" spans="1:12" ht="15.75" customHeight="1" thickBot="1" x14ac:dyDescent="0.2">
      <c r="A9" s="3"/>
      <c r="B9" s="6">
        <v>7</v>
      </c>
      <c r="C9" s="31">
        <v>171.7</v>
      </c>
      <c r="D9" s="31">
        <v>59.8</v>
      </c>
      <c r="E9" s="6" t="s">
        <v>21</v>
      </c>
      <c r="F9" s="16">
        <f t="shared" si="0"/>
        <v>0.35197522058031616</v>
      </c>
      <c r="G9" s="5"/>
      <c r="H9" s="49"/>
      <c r="I9" s="5"/>
      <c r="J9" s="5"/>
      <c r="K9" s="3"/>
      <c r="L9" s="8"/>
    </row>
    <row r="10" spans="1:12" ht="15.75" customHeight="1" thickBot="1" x14ac:dyDescent="0.2">
      <c r="A10" s="3"/>
      <c r="B10" s="6">
        <v>8</v>
      </c>
      <c r="C10" s="31">
        <v>160.80000000000001</v>
      </c>
      <c r="D10" s="31">
        <v>51.7</v>
      </c>
      <c r="E10" s="6" t="s">
        <v>21</v>
      </c>
      <c r="F10" s="16">
        <f t="shared" si="0"/>
        <v>-0.67777523976144671</v>
      </c>
      <c r="G10" s="5"/>
      <c r="H10" s="36" t="s">
        <v>11</v>
      </c>
      <c r="I10" s="38">
        <f>DEVSQ(F3:F22)</f>
        <v>20.000005030784212</v>
      </c>
      <c r="J10" s="48" t="s">
        <v>8</v>
      </c>
      <c r="K10" s="42">
        <f>VARP(F3:F22)</f>
        <v>1.000000251539211</v>
      </c>
      <c r="L10" s="4"/>
    </row>
    <row r="11" spans="1:12" ht="15.75" customHeight="1" thickBot="1" x14ac:dyDescent="0.2">
      <c r="A11" s="3"/>
      <c r="B11" s="6">
        <v>9</v>
      </c>
      <c r="C11" s="31">
        <v>153.4</v>
      </c>
      <c r="D11" s="31">
        <v>58.3</v>
      </c>
      <c r="E11" s="6" t="s">
        <v>21</v>
      </c>
      <c r="F11" s="16">
        <f t="shared" si="0"/>
        <v>-1.073308837282255</v>
      </c>
      <c r="G11" s="5"/>
      <c r="H11" s="11" t="s">
        <v>18</v>
      </c>
      <c r="I11" s="39">
        <f>COUNTIF(E3:E22,"男")*(K7-K6)^2+COUNTIF(E3:E22,"女")*(K8-K6)^2</f>
        <v>12.648013257294688</v>
      </c>
      <c r="J11" s="5"/>
      <c r="K11" s="3"/>
      <c r="L11" s="1"/>
    </row>
    <row r="12" spans="1:12" ht="15.75" customHeight="1" thickBot="1" x14ac:dyDescent="0.2">
      <c r="A12" s="3"/>
      <c r="B12" s="19">
        <v>10</v>
      </c>
      <c r="C12" s="32">
        <v>161.19999999999999</v>
      </c>
      <c r="D12" s="32">
        <v>46.8</v>
      </c>
      <c r="E12" s="19" t="s">
        <v>21</v>
      </c>
      <c r="F12" s="20">
        <f t="shared" si="0"/>
        <v>-0.77038391565723607</v>
      </c>
      <c r="G12" s="5"/>
      <c r="H12" s="12" t="s">
        <v>7</v>
      </c>
      <c r="I12" s="23">
        <f>I11/I10</f>
        <v>0.63240050379121082</v>
      </c>
      <c r="J12" s="2"/>
      <c r="K12" s="3"/>
      <c r="L12" s="10"/>
    </row>
    <row r="13" spans="1:12" ht="15.75" customHeight="1" thickTop="1" x14ac:dyDescent="0.15">
      <c r="A13" s="3"/>
      <c r="B13" s="21">
        <v>11</v>
      </c>
      <c r="C13" s="33">
        <v>184.9</v>
      </c>
      <c r="D13" s="33">
        <v>75.5</v>
      </c>
      <c r="E13" s="21" t="s">
        <v>22</v>
      </c>
      <c r="F13" s="22">
        <f t="shared" si="0"/>
        <v>1.7468118621534874</v>
      </c>
      <c r="G13" s="5"/>
      <c r="L13" s="4"/>
    </row>
    <row r="14" spans="1:12" ht="15.75" customHeight="1" x14ac:dyDescent="0.15">
      <c r="A14" s="3"/>
      <c r="B14" s="6">
        <v>12</v>
      </c>
      <c r="C14" s="31">
        <v>181.3</v>
      </c>
      <c r="D14" s="31">
        <v>78.900000000000006</v>
      </c>
      <c r="E14" s="6" t="s">
        <v>22</v>
      </c>
      <c r="F14" s="16">
        <f t="shared" si="0"/>
        <v>1.5591368228499594</v>
      </c>
      <c r="G14" s="5"/>
      <c r="L14" s="4"/>
    </row>
    <row r="15" spans="1:12" ht="15.75" customHeight="1" x14ac:dyDescent="0.15">
      <c r="A15" s="3"/>
      <c r="B15" s="6">
        <v>13</v>
      </c>
      <c r="C15" s="31">
        <v>171.4</v>
      </c>
      <c r="D15" s="31">
        <v>66.2</v>
      </c>
      <c r="E15" s="6" t="s">
        <v>22</v>
      </c>
      <c r="F15" s="16">
        <f t="shared" si="0"/>
        <v>0.48980131616177047</v>
      </c>
      <c r="G15" s="5"/>
      <c r="L15" s="4"/>
    </row>
    <row r="16" spans="1:12" ht="15.75" customHeight="1" x14ac:dyDescent="0.15">
      <c r="A16" s="3"/>
      <c r="B16" s="6">
        <v>14</v>
      </c>
      <c r="C16" s="31">
        <v>168.6</v>
      </c>
      <c r="D16" s="31">
        <v>61</v>
      </c>
      <c r="E16" s="6" t="s">
        <v>22</v>
      </c>
      <c r="F16" s="16">
        <f t="shared" si="0"/>
        <v>0.14701663383420538</v>
      </c>
      <c r="G16" s="5"/>
      <c r="L16" s="4"/>
    </row>
    <row r="17" spans="1:12" ht="15.75" customHeight="1" x14ac:dyDescent="0.15">
      <c r="A17" s="3"/>
      <c r="B17" s="6">
        <v>15</v>
      </c>
      <c r="C17" s="31">
        <v>162.30000000000001</v>
      </c>
      <c r="D17" s="31">
        <v>55.7</v>
      </c>
      <c r="E17" s="6" t="s">
        <v>22</v>
      </c>
      <c r="F17" s="20">
        <f t="shared" si="0"/>
        <v>-0.46367445464262502</v>
      </c>
      <c r="G17" s="5"/>
      <c r="H17" s="29"/>
      <c r="I17" s="30"/>
      <c r="J17" s="2"/>
      <c r="K17" s="3"/>
      <c r="L17" s="4"/>
    </row>
    <row r="18" spans="1:12" ht="15.75" customHeight="1" x14ac:dyDescent="0.15">
      <c r="A18" s="3"/>
      <c r="B18" s="6">
        <v>16</v>
      </c>
      <c r="C18" s="31">
        <v>179.9</v>
      </c>
      <c r="D18" s="31">
        <v>80.599999999999994</v>
      </c>
      <c r="E18" s="6" t="s">
        <v>22</v>
      </c>
      <c r="F18" s="20">
        <f t="shared" si="0"/>
        <v>1.4956304381031806</v>
      </c>
      <c r="G18" s="5"/>
      <c r="H18" s="29"/>
      <c r="I18" s="30"/>
      <c r="J18" s="2"/>
      <c r="K18" s="3"/>
      <c r="L18" s="4"/>
    </row>
    <row r="19" spans="1:12" ht="15.75" customHeight="1" x14ac:dyDescent="0.15">
      <c r="A19" s="3"/>
      <c r="B19" s="6">
        <v>17</v>
      </c>
      <c r="C19" s="31">
        <v>179.5</v>
      </c>
      <c r="D19" s="31">
        <v>66.099999999999994</v>
      </c>
      <c r="E19" s="6" t="s">
        <v>22</v>
      </c>
      <c r="F19" s="20">
        <f t="shared" si="0"/>
        <v>1.1014978222571283</v>
      </c>
      <c r="G19" s="5"/>
      <c r="H19" s="29"/>
      <c r="I19" s="30"/>
      <c r="J19" s="2"/>
      <c r="K19" s="3"/>
      <c r="L19" s="4"/>
    </row>
    <row r="20" spans="1:12" ht="15.75" customHeight="1" x14ac:dyDescent="0.15">
      <c r="A20" s="3"/>
      <c r="B20" s="6">
        <v>18</v>
      </c>
      <c r="C20" s="31">
        <v>173.4</v>
      </c>
      <c r="D20" s="31">
        <v>61.2</v>
      </c>
      <c r="E20" s="6" t="s">
        <v>22</v>
      </c>
      <c r="F20" s="20">
        <f t="shared" si="0"/>
        <v>0.51600820415530535</v>
      </c>
      <c r="G20" s="5"/>
      <c r="H20" s="29"/>
      <c r="I20" s="30"/>
      <c r="J20" s="2"/>
      <c r="K20" s="3"/>
      <c r="L20" s="4"/>
    </row>
    <row r="21" spans="1:12" ht="15.75" customHeight="1" x14ac:dyDescent="0.15">
      <c r="A21" s="3"/>
      <c r="B21" s="6">
        <v>19</v>
      </c>
      <c r="C21" s="31">
        <v>167.9</v>
      </c>
      <c r="D21" s="31">
        <v>61.3</v>
      </c>
      <c r="E21" s="6" t="s">
        <v>22</v>
      </c>
      <c r="F21" s="20">
        <f t="shared" si="0"/>
        <v>0.10146407494236342</v>
      </c>
      <c r="G21" s="5"/>
      <c r="H21" s="29"/>
      <c r="I21" s="30"/>
      <c r="J21" s="2"/>
      <c r="K21" s="3"/>
      <c r="L21" s="4"/>
    </row>
    <row r="22" spans="1:12" ht="15.75" customHeight="1" x14ac:dyDescent="0.15">
      <c r="A22" s="3"/>
      <c r="B22" s="6">
        <v>20</v>
      </c>
      <c r="C22" s="31">
        <v>177.9</v>
      </c>
      <c r="D22" s="31">
        <v>77.2</v>
      </c>
      <c r="E22" s="6" t="s">
        <v>22</v>
      </c>
      <c r="F22" s="16">
        <f t="shared" si="0"/>
        <v>1.2586695887368951</v>
      </c>
      <c r="G22" s="5"/>
      <c r="H22" s="3"/>
      <c r="I22" s="3"/>
      <c r="J22" s="13"/>
      <c r="K22" s="3"/>
      <c r="L22" s="4"/>
    </row>
    <row r="23" spans="1:12" ht="15.75" customHeight="1" x14ac:dyDescent="0.15">
      <c r="A23" s="3"/>
      <c r="B23" s="14"/>
      <c r="C23" s="15"/>
      <c r="D23" s="15"/>
      <c r="E23" s="43"/>
      <c r="F23" s="28"/>
      <c r="G23" s="5"/>
      <c r="H23" s="5"/>
      <c r="I23" s="5"/>
      <c r="J23" s="5"/>
      <c r="K23" s="3"/>
      <c r="L23" s="4"/>
    </row>
    <row r="24" spans="1:12" x14ac:dyDescent="0.15">
      <c r="H24" s="44"/>
    </row>
    <row r="25" spans="1:12" x14ac:dyDescent="0.15">
      <c r="F25" s="5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例題1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2021-05-23T12:28:09Z</dcterms:modified>
</cp:coreProperties>
</file>