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B427F133-99E6-448F-A014-EFCE5B1E8E4E}" xr6:coauthVersionLast="46" xr6:coauthVersionMax="46" xr10:uidLastSave="{00000000-0000-0000-0000-000000000000}"/>
  <bookViews>
    <workbookView xWindow="-120" yWindow="-120" windowWidth="29040" windowHeight="15840" tabRatio="783" xr2:uid="{00000000-000D-0000-FFFF-FFFF00000000}"/>
  </bookViews>
  <sheets>
    <sheet name="例題" sheetId="9" r:id="rId1"/>
  </sheets>
  <definedNames>
    <definedName name="solver_adj" localSheetId="0" hidden="1">例題!$J$4:$M$4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例題!$N$4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例題!$N$23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9" l="1"/>
  <c r="E23" i="9" l="1"/>
  <c r="D23" i="9"/>
  <c r="C23" i="9"/>
  <c r="J6" i="9"/>
  <c r="K6" i="9"/>
  <c r="L6" i="9"/>
  <c r="M6" i="9"/>
  <c r="G22" i="9" l="1"/>
  <c r="N4" i="9"/>
  <c r="L22" i="9" l="1"/>
  <c r="G32" i="9"/>
  <c r="G21" i="9"/>
  <c r="G18" i="9"/>
  <c r="G13" i="9"/>
  <c r="J13" i="9" s="1"/>
  <c r="G10" i="9"/>
  <c r="G8" i="9"/>
  <c r="G11" i="9"/>
  <c r="G16" i="9"/>
  <c r="G19" i="9"/>
  <c r="G9" i="9"/>
  <c r="G14" i="9"/>
  <c r="G17" i="9"/>
  <c r="G20" i="9"/>
  <c r="G12" i="9"/>
  <c r="G15" i="9"/>
  <c r="J22" i="9"/>
  <c r="M22" i="9"/>
  <c r="K22" i="9"/>
  <c r="M8" i="9"/>
  <c r="M32" i="9" l="1"/>
  <c r="L15" i="9"/>
  <c r="L14" i="9"/>
  <c r="M13" i="9"/>
  <c r="J12" i="9"/>
  <c r="L9" i="9"/>
  <c r="L18" i="9"/>
  <c r="K8" i="9"/>
  <c r="K20" i="9"/>
  <c r="L19" i="9"/>
  <c r="K21" i="9"/>
  <c r="L13" i="9"/>
  <c r="L17" i="9"/>
  <c r="L16" i="9"/>
  <c r="K14" i="9"/>
  <c r="M19" i="9"/>
  <c r="K16" i="9"/>
  <c r="M16" i="9"/>
  <c r="M21" i="9"/>
  <c r="L21" i="9"/>
  <c r="M18" i="9"/>
  <c r="M14" i="9"/>
  <c r="J18" i="9"/>
  <c r="J32" i="9"/>
  <c r="K32" i="9"/>
  <c r="L32" i="9"/>
  <c r="L10" i="9"/>
  <c r="M10" i="9"/>
  <c r="J15" i="9"/>
  <c r="J20" i="9"/>
  <c r="K9" i="9"/>
  <c r="J11" i="9"/>
  <c r="K13" i="9"/>
  <c r="K10" i="9"/>
  <c r="J10" i="9"/>
  <c r="K12" i="9"/>
  <c r="J17" i="9"/>
  <c r="J19" i="9"/>
  <c r="L8" i="9"/>
  <c r="J21" i="9"/>
  <c r="J14" i="9"/>
  <c r="J16" i="9"/>
  <c r="K18" i="9"/>
  <c r="M20" i="9"/>
  <c r="J9" i="9"/>
  <c r="K19" i="9"/>
  <c r="M17" i="9"/>
  <c r="J8" i="9"/>
  <c r="L12" i="9"/>
  <c r="K17" i="9"/>
  <c r="M9" i="9"/>
  <c r="L11" i="9"/>
  <c r="K15" i="9"/>
  <c r="M11" i="9"/>
  <c r="K11" i="9"/>
  <c r="M12" i="9"/>
  <c r="L20" i="9"/>
  <c r="M15" i="9"/>
  <c r="N22" i="9"/>
  <c r="N13" i="9" l="1"/>
  <c r="N16" i="9"/>
  <c r="N14" i="9"/>
  <c r="N21" i="9"/>
  <c r="N32" i="9"/>
  <c r="N18" i="9"/>
  <c r="N20" i="9"/>
  <c r="N17" i="9"/>
  <c r="N19" i="9"/>
  <c r="N8" i="9"/>
  <c r="N10" i="9"/>
  <c r="N12" i="9"/>
  <c r="N9" i="9"/>
  <c r="N15" i="9"/>
  <c r="N11" i="9"/>
  <c r="N23" i="9" l="1"/>
  <c r="G23" i="9" l="1"/>
  <c r="G4" i="9" l="1"/>
  <c r="D25" i="9" l="1"/>
  <c r="N25" i="9" s="1"/>
  <c r="G25" i="9" l="1"/>
</calcChain>
</file>

<file path=xl/sharedStrings.xml><?xml version="1.0" encoding="utf-8"?>
<sst xmlns="http://schemas.openxmlformats.org/spreadsheetml/2006/main" count="49" uniqueCount="36">
  <si>
    <t>分散</t>
    <rPh sb="0" eb="2">
      <t>ブンサン</t>
    </rPh>
    <phoneticPr fontId="1"/>
  </si>
  <si>
    <t>寄与率</t>
    <rPh sb="0" eb="3">
      <t>キヨリツ</t>
    </rPh>
    <phoneticPr fontId="2"/>
  </si>
  <si>
    <t>v</t>
    <phoneticPr fontId="2"/>
  </si>
  <si>
    <t>主成分分析</t>
    <rPh sb="0" eb="3">
      <t>シュセイブン</t>
    </rPh>
    <rPh sb="3" eb="5">
      <t>ブンセキ</t>
    </rPh>
    <phoneticPr fontId="5"/>
  </si>
  <si>
    <t>負荷量</t>
    <rPh sb="0" eb="2">
      <t>フカ</t>
    </rPh>
    <rPh sb="2" eb="3">
      <t>リョウ</t>
    </rPh>
    <phoneticPr fontId="5"/>
  </si>
  <si>
    <t>a</t>
    <phoneticPr fontId="1"/>
  </si>
  <si>
    <t>c</t>
    <phoneticPr fontId="2"/>
  </si>
  <si>
    <t>平方和</t>
    <rPh sb="0" eb="2">
      <t>ヘイホウ</t>
    </rPh>
    <rPh sb="2" eb="3">
      <t>ワ</t>
    </rPh>
    <phoneticPr fontId="1"/>
  </si>
  <si>
    <t>因子</t>
    <rPh sb="0" eb="2">
      <t>インシ</t>
    </rPh>
    <phoneticPr fontId="5"/>
  </si>
  <si>
    <t>x</t>
    <phoneticPr fontId="1"/>
  </si>
  <si>
    <t>合成</t>
    <rPh sb="0" eb="2">
      <t>ゴウセイ</t>
    </rPh>
    <phoneticPr fontId="1"/>
  </si>
  <si>
    <t>q</t>
    <phoneticPr fontId="1"/>
  </si>
  <si>
    <t>p</t>
    <phoneticPr fontId="1"/>
  </si>
  <si>
    <t>分散計</t>
    <rPh sb="0" eb="2">
      <t>ブンサン</t>
    </rPh>
    <rPh sb="2" eb="3">
      <t>ケイ</t>
    </rPh>
    <phoneticPr fontId="2"/>
  </si>
  <si>
    <t>u</t>
    <phoneticPr fontId="1"/>
  </si>
  <si>
    <t>w</t>
    <phoneticPr fontId="2"/>
  </si>
  <si>
    <t>英語</t>
    <rPh sb="0" eb="2">
      <t>エイゴ</t>
    </rPh>
    <phoneticPr fontId="5"/>
  </si>
  <si>
    <t>教養</t>
    <phoneticPr fontId="5"/>
  </si>
  <si>
    <t>面接</t>
    <rPh sb="0" eb="2">
      <t>メンセツ</t>
    </rPh>
    <phoneticPr fontId="5"/>
  </si>
  <si>
    <t>分散</t>
    <rPh sb="0" eb="2">
      <t>ブンサン</t>
    </rPh>
    <phoneticPr fontId="5"/>
  </si>
  <si>
    <t>技術</t>
    <rPh sb="0" eb="2">
      <t>ギジュツ</t>
    </rPh>
    <phoneticPr fontId="5"/>
  </si>
  <si>
    <t>a'</t>
    <phoneticPr fontId="1"/>
  </si>
  <si>
    <t>b'</t>
    <phoneticPr fontId="2"/>
  </si>
  <si>
    <t>c'</t>
    <phoneticPr fontId="2"/>
  </si>
  <si>
    <t>d'</t>
    <phoneticPr fontId="1"/>
  </si>
  <si>
    <t>b</t>
    <phoneticPr fontId="2"/>
  </si>
  <si>
    <t>d</t>
    <phoneticPr fontId="1"/>
  </si>
  <si>
    <t>u'</t>
    <phoneticPr fontId="1"/>
  </si>
  <si>
    <t>v'</t>
    <phoneticPr fontId="2"/>
  </si>
  <si>
    <t>w'</t>
    <phoneticPr fontId="2"/>
  </si>
  <si>
    <t>x'</t>
    <phoneticPr fontId="1"/>
  </si>
  <si>
    <t>第1主成分</t>
  </si>
  <si>
    <t>第2主成分</t>
  </si>
  <si>
    <t>〔例題6〕途中採用者の評価</t>
    <rPh sb="1" eb="3">
      <t>レイダイ</t>
    </rPh>
    <phoneticPr fontId="5"/>
  </si>
  <si>
    <t>〔例題1〕</t>
    <rPh sb="1" eb="3">
      <t>レイダイ</t>
    </rPh>
    <phoneticPr fontId="5"/>
  </si>
  <si>
    <t>〔例題2、3〕</t>
    <rPh sb="1" eb="3">
      <t>レイダイ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</si>
</sst>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.00_ "/>
    <numFmt numFmtId="178" formatCode="0_ "/>
    <numFmt numFmtId="179" formatCode="0.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77" fontId="0" fillId="0" borderId="5" xfId="0" applyNumberFormat="1" applyBorder="1">
      <alignment vertical="center"/>
    </xf>
    <xf numFmtId="177" fontId="0" fillId="0" borderId="0" xfId="0" applyNumberForma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178" fontId="0" fillId="0" borderId="4" xfId="0" applyNumberFormat="1" applyBorder="1">
      <alignment vertical="center"/>
    </xf>
    <xf numFmtId="178" fontId="0" fillId="0" borderId="5" xfId="0" applyNumberFormat="1" applyBorder="1">
      <alignment vertical="center"/>
    </xf>
    <xf numFmtId="0" fontId="3" fillId="0" borderId="7" xfId="0" applyFont="1" applyFill="1" applyBorder="1" applyAlignment="1">
      <alignment horizontal="center" vertical="center" shrinkToFit="1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Fill="1" applyBorder="1" applyAlignment="1">
      <alignment vertical="center" shrinkToFit="1"/>
    </xf>
    <xf numFmtId="176" fontId="0" fillId="0" borderId="0" xfId="0" applyNumberFormat="1" applyFill="1" applyBorder="1" applyAlignment="1">
      <alignment vertical="center"/>
    </xf>
    <xf numFmtId="0" fontId="0" fillId="0" borderId="5" xfId="0" applyBorder="1" applyAlignment="1">
      <alignment horizontal="center" vertical="center" shrinkToFit="1"/>
    </xf>
    <xf numFmtId="179" fontId="0" fillId="0" borderId="4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1" xfId="0" applyNumberFormat="1" applyBorder="1">
      <alignment vertical="center"/>
    </xf>
    <xf numFmtId="177" fontId="0" fillId="0" borderId="2" xfId="0" applyNumberFormat="1" applyBorder="1" applyAlignment="1">
      <alignment horizontal="center" vertical="center" shrinkToFit="1"/>
    </xf>
    <xf numFmtId="177" fontId="0" fillId="0" borderId="3" xfId="0" applyNumberFormat="1" applyBorder="1" applyAlignment="1">
      <alignment horizontal="center" vertical="center" shrinkToFit="1"/>
    </xf>
    <xf numFmtId="177" fontId="0" fillId="0" borderId="10" xfId="0" applyNumberForma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9" fontId="0" fillId="0" borderId="6" xfId="0" applyNumberFormat="1" applyBorder="1">
      <alignment vertical="center"/>
    </xf>
    <xf numFmtId="179" fontId="0" fillId="0" borderId="5" xfId="0" applyNumberFormat="1" applyBorder="1" applyAlignment="1">
      <alignment vertical="center" shrinkToFit="1"/>
    </xf>
    <xf numFmtId="177" fontId="0" fillId="0" borderId="16" xfId="0" applyNumberFormat="1" applyBorder="1" applyAlignment="1">
      <alignment horizontal="center" vertical="center" shrinkToFit="1"/>
    </xf>
    <xf numFmtId="178" fontId="0" fillId="0" borderId="1" xfId="0" applyNumberFormat="1" applyBorder="1">
      <alignment vertical="center"/>
    </xf>
    <xf numFmtId="179" fontId="0" fillId="0" borderId="7" xfId="0" applyNumberFormat="1" applyBorder="1">
      <alignment vertical="center"/>
    </xf>
    <xf numFmtId="179" fontId="0" fillId="0" borderId="17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9" fontId="0" fillId="0" borderId="0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shrinkToFit="1"/>
    </xf>
    <xf numFmtId="179" fontId="0" fillId="0" borderId="18" xfId="0" applyNumberFormat="1" applyBorder="1">
      <alignment vertical="center"/>
    </xf>
    <xf numFmtId="179" fontId="0" fillId="0" borderId="1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178" fontId="0" fillId="0" borderId="8" xfId="0" applyNumberFormat="1" applyBorder="1">
      <alignment vertical="center"/>
    </xf>
    <xf numFmtId="178" fontId="0" fillId="0" borderId="5" xfId="0" applyNumberFormat="1" applyBorder="1" applyAlignment="1">
      <alignment vertical="center"/>
    </xf>
    <xf numFmtId="178" fontId="0" fillId="0" borderId="8" xfId="0" applyNumberFormat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36"/>
  <sheetViews>
    <sheetView tabSelected="1" workbookViewId="0"/>
  </sheetViews>
  <sheetFormatPr defaultRowHeight="13.5" x14ac:dyDescent="0.15"/>
  <cols>
    <col min="1" max="1" width="1.875" customWidth="1"/>
    <col min="2" max="6" width="5.625" customWidth="1"/>
    <col min="7" max="7" width="6.875" customWidth="1"/>
    <col min="8" max="8" width="2.25" customWidth="1"/>
    <col min="9" max="13" width="5.625" customWidth="1"/>
    <col min="14" max="14" width="6.875" customWidth="1"/>
    <col min="15" max="17" width="9.125" customWidth="1"/>
  </cols>
  <sheetData>
    <row r="1" spans="2:14" x14ac:dyDescent="0.15">
      <c r="B1" s="30" t="s">
        <v>3</v>
      </c>
    </row>
    <row r="2" spans="2:14" ht="16.5" customHeight="1" x14ac:dyDescent="0.15">
      <c r="B2" t="s">
        <v>34</v>
      </c>
      <c r="I2" t="s">
        <v>35</v>
      </c>
    </row>
    <row r="3" spans="2:14" ht="15" customHeight="1" thickBot="1" x14ac:dyDescent="0.2">
      <c r="B3" s="29" t="s">
        <v>8</v>
      </c>
      <c r="C3" s="20" t="s">
        <v>5</v>
      </c>
      <c r="D3" s="19" t="s">
        <v>25</v>
      </c>
      <c r="E3" s="19" t="s">
        <v>6</v>
      </c>
      <c r="F3" s="19" t="s">
        <v>26</v>
      </c>
      <c r="G3" s="29" t="s">
        <v>7</v>
      </c>
      <c r="I3" s="31" t="s">
        <v>8</v>
      </c>
      <c r="J3" s="20" t="s">
        <v>21</v>
      </c>
      <c r="K3" s="19" t="s">
        <v>22</v>
      </c>
      <c r="L3" s="19" t="s">
        <v>23</v>
      </c>
      <c r="M3" s="19" t="s">
        <v>24</v>
      </c>
      <c r="N3" s="31" t="s">
        <v>7</v>
      </c>
    </row>
    <row r="4" spans="2:14" ht="15" customHeight="1" thickBot="1" x14ac:dyDescent="0.2">
      <c r="B4" s="21" t="s">
        <v>4</v>
      </c>
      <c r="C4" s="16">
        <v>0.69635536349414295</v>
      </c>
      <c r="D4" s="17">
        <v>0.28028322665586602</v>
      </c>
      <c r="E4" s="17">
        <v>0.64880290172279087</v>
      </c>
      <c r="F4" s="18">
        <v>0.1248440928279542</v>
      </c>
      <c r="G4" s="25">
        <f>SUMSQ(C4:F4)</f>
        <v>1.0000007322096318</v>
      </c>
      <c r="I4" s="21" t="s">
        <v>4</v>
      </c>
      <c r="J4" s="16">
        <v>-0.34245147425267036</v>
      </c>
      <c r="K4" s="17">
        <v>-0.2144492334483786</v>
      </c>
      <c r="L4" s="17">
        <v>0.29310730379037281</v>
      </c>
      <c r="M4" s="18">
        <v>0.86650271006880608</v>
      </c>
      <c r="N4" s="25">
        <f>SUMSQ(J4:M4)</f>
        <v>1.0000003240362718</v>
      </c>
    </row>
    <row r="6" spans="2:14" x14ac:dyDescent="0.15">
      <c r="B6" s="43"/>
      <c r="C6" s="29" t="s">
        <v>20</v>
      </c>
      <c r="D6" s="29" t="s">
        <v>17</v>
      </c>
      <c r="E6" s="29" t="s">
        <v>16</v>
      </c>
      <c r="F6" s="29" t="s">
        <v>18</v>
      </c>
      <c r="G6" s="29" t="s">
        <v>10</v>
      </c>
      <c r="I6" s="43"/>
      <c r="J6" s="31" t="str">
        <f t="shared" ref="J6:M6" si="0">C6</f>
        <v>技術</v>
      </c>
      <c r="K6" s="31" t="str">
        <f t="shared" si="0"/>
        <v>教養</v>
      </c>
      <c r="L6" s="31" t="str">
        <f t="shared" si="0"/>
        <v>英語</v>
      </c>
      <c r="M6" s="31" t="str">
        <f t="shared" si="0"/>
        <v>面接</v>
      </c>
      <c r="N6" s="31" t="s">
        <v>10</v>
      </c>
    </row>
    <row r="7" spans="2:14" ht="13.5" customHeight="1" x14ac:dyDescent="0.15">
      <c r="B7" s="44"/>
      <c r="C7" s="22" t="s">
        <v>14</v>
      </c>
      <c r="D7" s="22" t="s">
        <v>2</v>
      </c>
      <c r="E7" s="22" t="s">
        <v>15</v>
      </c>
      <c r="F7" s="22" t="s">
        <v>9</v>
      </c>
      <c r="G7" s="22" t="s">
        <v>12</v>
      </c>
      <c r="I7" s="44"/>
      <c r="J7" s="22" t="s">
        <v>27</v>
      </c>
      <c r="K7" s="22" t="s">
        <v>28</v>
      </c>
      <c r="L7" s="22" t="s">
        <v>29</v>
      </c>
      <c r="M7" s="22" t="s">
        <v>30</v>
      </c>
      <c r="N7" s="22" t="s">
        <v>11</v>
      </c>
    </row>
    <row r="8" spans="2:14" x14ac:dyDescent="0.15">
      <c r="B8" s="3">
        <v>1</v>
      </c>
      <c r="C8" s="6">
        <v>71</v>
      </c>
      <c r="D8" s="6">
        <v>91</v>
      </c>
      <c r="E8" s="6">
        <v>85</v>
      </c>
      <c r="F8" s="6">
        <v>92</v>
      </c>
      <c r="G8" s="13">
        <f>SUMPRODUCT(C$4:F$4,C8:F8)</f>
        <v>141.58090762037696</v>
      </c>
      <c r="I8" s="3">
        <v>1</v>
      </c>
      <c r="J8" s="6">
        <f t="shared" ref="J8" si="1">C8-C$4*$G8</f>
        <v>-27.590624389818274</v>
      </c>
      <c r="K8" s="6">
        <f t="shared" ref="K8:K22" si="2">D8-D$4*$G8</f>
        <v>51.317246379294652</v>
      </c>
      <c r="L8" s="6">
        <f t="shared" ref="L8:L22" si="3">E8-E$4*$G8</f>
        <v>-6.8581036926469636</v>
      </c>
      <c r="M8" s="6">
        <f t="shared" ref="M8:M22" si="4">F8-F$4*$G8</f>
        <v>74.324460026375647</v>
      </c>
      <c r="N8" s="13">
        <f>SUMPRODUCT(J$4:M$4,J8:M8)</f>
        <v>60.835691603912224</v>
      </c>
    </row>
    <row r="9" spans="2:14" x14ac:dyDescent="0.15">
      <c r="B9" s="3">
        <v>2</v>
      </c>
      <c r="C9" s="7">
        <v>34</v>
      </c>
      <c r="D9" s="7">
        <v>74</v>
      </c>
      <c r="E9" s="7">
        <v>57</v>
      </c>
      <c r="F9" s="7">
        <v>87</v>
      </c>
      <c r="G9" s="14">
        <f t="shared" ref="G9:G22" si="5">SUMPRODUCT(C$4:F$4,C9:F9)</f>
        <v>92.260242605566049</v>
      </c>
      <c r="I9" s="3">
        <v>2</v>
      </c>
      <c r="J9" s="7">
        <f t="shared" ref="J9:J22" si="6">C9-C$4*$G9</f>
        <v>-30.245914775656757</v>
      </c>
      <c r="K9" s="7">
        <f t="shared" si="2"/>
        <v>48.141001510458949</v>
      </c>
      <c r="L9" s="7">
        <f t="shared" si="3"/>
        <v>-2.85871311613991</v>
      </c>
      <c r="M9" s="7">
        <f t="shared" si="4"/>
        <v>75.481853707821131</v>
      </c>
      <c r="N9" s="14">
        <f t="shared" ref="N9:N22" si="7">SUMPRODUCT(J$4:M$4,J9:M9)</f>
        <v>64.601278338751357</v>
      </c>
    </row>
    <row r="10" spans="2:14" x14ac:dyDescent="0.15">
      <c r="B10" s="3">
        <v>3</v>
      </c>
      <c r="C10" s="7">
        <v>41</v>
      </c>
      <c r="D10" s="7">
        <v>77</v>
      </c>
      <c r="E10" s="7">
        <v>59</v>
      </c>
      <c r="F10" s="7">
        <v>93</v>
      </c>
      <c r="G10" s="14">
        <f t="shared" si="5"/>
        <v>100.02225019040596</v>
      </c>
      <c r="I10" s="3">
        <v>3</v>
      </c>
      <c r="J10" s="7">
        <f t="shared" si="6"/>
        <v>-28.651030388842244</v>
      </c>
      <c r="K10" s="7">
        <f t="shared" si="2"/>
        <v>48.965440979252705</v>
      </c>
      <c r="L10" s="7">
        <f t="shared" si="3"/>
        <v>-5.8947261603783545</v>
      </c>
      <c r="M10" s="7">
        <f t="shared" si="4"/>
        <v>80.512812912368105</v>
      </c>
      <c r="N10" s="14">
        <f t="shared" si="7"/>
        <v>67.347769604433168</v>
      </c>
    </row>
    <row r="11" spans="2:14" x14ac:dyDescent="0.15">
      <c r="B11" s="3">
        <v>4</v>
      </c>
      <c r="C11" s="7">
        <v>69</v>
      </c>
      <c r="D11" s="7">
        <v>81</v>
      </c>
      <c r="E11" s="7">
        <v>73</v>
      </c>
      <c r="F11" s="7">
        <v>84</v>
      </c>
      <c r="G11" s="14">
        <f t="shared" si="5"/>
        <v>128.60097706353292</v>
      </c>
      <c r="I11" s="3">
        <v>4</v>
      </c>
      <c r="J11" s="7">
        <f t="shared" si="6"/>
        <v>-20.551980128778411</v>
      </c>
      <c r="K11" s="7">
        <f t="shared" si="2"/>
        <v>44.955303197535976</v>
      </c>
      <c r="L11" s="7">
        <f t="shared" si="3"/>
        <v>-10.436687083206238</v>
      </c>
      <c r="M11" s="7">
        <f t="shared" si="4"/>
        <v>67.944927681714688</v>
      </c>
      <c r="N11" s="14">
        <f t="shared" si="7"/>
        <v>53.212820343933146</v>
      </c>
    </row>
    <row r="12" spans="2:14" x14ac:dyDescent="0.15">
      <c r="B12" s="3">
        <v>5</v>
      </c>
      <c r="C12" s="7">
        <v>16</v>
      </c>
      <c r="D12" s="7">
        <v>69</v>
      </c>
      <c r="E12" s="7">
        <v>25</v>
      </c>
      <c r="F12" s="7">
        <v>74</v>
      </c>
      <c r="G12" s="14">
        <f t="shared" si="5"/>
        <v>55.93976386749943</v>
      </c>
      <c r="I12" s="3">
        <v>5</v>
      </c>
      <c r="J12" s="7">
        <f t="shared" si="6"/>
        <v>-22.953954601729087</v>
      </c>
      <c r="K12" s="7">
        <f t="shared" si="2"/>
        <v>53.321022484850033</v>
      </c>
      <c r="L12" s="7">
        <f t="shared" si="3"/>
        <v>-11.293881118921362</v>
      </c>
      <c r="M12" s="7">
        <f t="shared" si="4"/>
        <v>67.016250926952068</v>
      </c>
      <c r="N12" s="14">
        <f t="shared" si="7"/>
        <v>51.185407197490214</v>
      </c>
    </row>
    <row r="13" spans="2:14" x14ac:dyDescent="0.15">
      <c r="B13" s="3">
        <v>6</v>
      </c>
      <c r="C13" s="7">
        <v>59</v>
      </c>
      <c r="D13" s="7">
        <v>86</v>
      </c>
      <c r="E13" s="7">
        <v>58</v>
      </c>
      <c r="F13" s="7">
        <v>78</v>
      </c>
      <c r="G13" s="14">
        <f t="shared" si="5"/>
        <v>112.5577314790612</v>
      </c>
      <c r="I13" s="3">
        <v>6</v>
      </c>
      <c r="J13" s="7">
        <f t="shared" si="6"/>
        <v>-19.380180018177796</v>
      </c>
      <c r="K13" s="7">
        <f t="shared" si="2"/>
        <v>54.45195583598418</v>
      </c>
      <c r="L13" s="7">
        <f t="shared" si="3"/>
        <v>-15.02778279494963</v>
      </c>
      <c r="M13" s="7">
        <f t="shared" si="4"/>
        <v>63.947832122724137</v>
      </c>
      <c r="N13" s="14">
        <f t="shared" si="7"/>
        <v>45.965807970105828</v>
      </c>
    </row>
    <row r="14" spans="2:14" x14ac:dyDescent="0.15">
      <c r="B14" s="3">
        <v>7</v>
      </c>
      <c r="C14" s="7">
        <v>46</v>
      </c>
      <c r="D14" s="7">
        <v>78</v>
      </c>
      <c r="E14" s="7">
        <v>48</v>
      </c>
      <c r="F14" s="7">
        <v>78</v>
      </c>
      <c r="G14" s="14">
        <f t="shared" si="5"/>
        <v>94.774816923162518</v>
      </c>
      <c r="I14" s="3">
        <v>7</v>
      </c>
      <c r="J14" s="7">
        <f t="shared" si="6"/>
        <v>-19.996952088619693</v>
      </c>
      <c r="K14" s="7">
        <f t="shared" si="2"/>
        <v>51.436208507057032</v>
      </c>
      <c r="L14" s="7">
        <f t="shared" si="3"/>
        <v>-13.490176229994105</v>
      </c>
      <c r="M14" s="7">
        <f t="shared" si="4"/>
        <v>66.167923958292334</v>
      </c>
      <c r="N14" s="14">
        <f t="shared" si="7"/>
        <v>49.198146484534917</v>
      </c>
    </row>
    <row r="15" spans="2:14" x14ac:dyDescent="0.15">
      <c r="B15" s="3">
        <v>8</v>
      </c>
      <c r="C15" s="7">
        <v>23</v>
      </c>
      <c r="D15" s="7">
        <v>70</v>
      </c>
      <c r="E15" s="7">
        <v>41</v>
      </c>
      <c r="F15" s="7">
        <v>90</v>
      </c>
      <c r="G15" s="14">
        <f t="shared" si="5"/>
        <v>73.472886551426214</v>
      </c>
      <c r="I15" s="3">
        <v>8</v>
      </c>
      <c r="J15" s="7">
        <f t="shared" si="6"/>
        <v>-28.163238621482328</v>
      </c>
      <c r="K15" s="7">
        <f t="shared" si="2"/>
        <v>49.406782285645875</v>
      </c>
      <c r="L15" s="7">
        <f t="shared" si="3"/>
        <v>-6.6694219925147422</v>
      </c>
      <c r="M15" s="7">
        <f t="shared" si="4"/>
        <v>80.827344131036</v>
      </c>
      <c r="N15" s="14">
        <f t="shared" si="7"/>
        <v>67.131552436489159</v>
      </c>
    </row>
    <row r="16" spans="2:14" x14ac:dyDescent="0.15">
      <c r="B16" s="3">
        <v>9</v>
      </c>
      <c r="C16" s="7">
        <v>46</v>
      </c>
      <c r="D16" s="7">
        <v>75</v>
      </c>
      <c r="E16" s="7">
        <v>47</v>
      </c>
      <c r="F16" s="7">
        <v>77</v>
      </c>
      <c r="G16" s="14">
        <f t="shared" si="5"/>
        <v>93.160320248644169</v>
      </c>
      <c r="I16" s="3">
        <v>9</v>
      </c>
      <c r="J16" s="7">
        <f t="shared" si="6"/>
        <v>-18.872688669975375</v>
      </c>
      <c r="K16" s="7">
        <f t="shared" si="2"/>
        <v>48.888724844416203</v>
      </c>
      <c r="L16" s="7">
        <f t="shared" si="3"/>
        <v>-13.442686102744808</v>
      </c>
      <c r="M16" s="7">
        <f t="shared" si="4"/>
        <v>65.369484330996329</v>
      </c>
      <c r="N16" s="14">
        <f t="shared" si="7"/>
        <v>48.68151634032381</v>
      </c>
    </row>
    <row r="17" spans="2:14" x14ac:dyDescent="0.15">
      <c r="B17" s="3">
        <v>10</v>
      </c>
      <c r="C17" s="7">
        <v>52</v>
      </c>
      <c r="D17" s="7">
        <v>90</v>
      </c>
      <c r="E17" s="7">
        <v>64</v>
      </c>
      <c r="F17" s="7">
        <v>75</v>
      </c>
      <c r="G17" s="14">
        <f t="shared" si="5"/>
        <v>112.32266197307855</v>
      </c>
      <c r="I17" s="3">
        <v>10</v>
      </c>
      <c r="J17" s="7">
        <f t="shared" si="6"/>
        <v>-26.216488106892868</v>
      </c>
      <c r="K17" s="7">
        <f t="shared" si="2"/>
        <v>58.517841875609399</v>
      </c>
      <c r="L17" s="7">
        <f t="shared" si="3"/>
        <v>-8.8752690173615463</v>
      </c>
      <c r="M17" s="7">
        <f t="shared" si="4"/>
        <v>60.977179161950062</v>
      </c>
      <c r="N17" s="14">
        <f t="shared" si="7"/>
        <v>46.664253492742972</v>
      </c>
    </row>
    <row r="18" spans="2:14" x14ac:dyDescent="0.15">
      <c r="B18" s="3">
        <v>11</v>
      </c>
      <c r="C18" s="7">
        <v>23</v>
      </c>
      <c r="D18" s="7">
        <v>69</v>
      </c>
      <c r="E18" s="7">
        <v>43</v>
      </c>
      <c r="F18" s="7">
        <v>74</v>
      </c>
      <c r="G18" s="14">
        <f t="shared" si="5"/>
        <v>72.492703642968664</v>
      </c>
      <c r="I18" s="3">
        <v>11</v>
      </c>
      <c r="J18" s="7">
        <f t="shared" si="6"/>
        <v>-27.480682995972622</v>
      </c>
      <c r="K18" s="7">
        <f t="shared" si="2"/>
        <v>48.681511113941291</v>
      </c>
      <c r="L18" s="7">
        <f t="shared" si="3"/>
        <v>-4.0334764772884029</v>
      </c>
      <c r="M18" s="7">
        <f t="shared" si="4"/>
        <v>64.949714177047852</v>
      </c>
      <c r="N18" s="14">
        <f t="shared" si="7"/>
        <v>54.067949601394105</v>
      </c>
    </row>
    <row r="19" spans="2:14" x14ac:dyDescent="0.15">
      <c r="B19" s="3">
        <v>12</v>
      </c>
      <c r="C19" s="7">
        <v>37</v>
      </c>
      <c r="D19" s="7">
        <v>74</v>
      </c>
      <c r="E19" s="7">
        <v>45</v>
      </c>
      <c r="F19" s="7">
        <v>90</v>
      </c>
      <c r="G19" s="14">
        <f t="shared" si="5"/>
        <v>86.938206153858843</v>
      </c>
      <c r="I19" s="3">
        <v>12</v>
      </c>
      <c r="J19" s="7">
        <f t="shared" si="6"/>
        <v>-23.539886147799109</v>
      </c>
      <c r="K19" s="7">
        <f t="shared" si="2"/>
        <v>49.632679059523575</v>
      </c>
      <c r="L19" s="7">
        <f t="shared" si="3"/>
        <v>-11.405760423197812</v>
      </c>
      <c r="M19" s="7">
        <f t="shared" si="4"/>
        <v>79.146278520631824</v>
      </c>
      <c r="N19" s="14">
        <f t="shared" si="7"/>
        <v>62.654931881415159</v>
      </c>
    </row>
    <row r="20" spans="2:14" x14ac:dyDescent="0.15">
      <c r="B20" s="3">
        <v>13</v>
      </c>
      <c r="C20" s="7">
        <v>52</v>
      </c>
      <c r="D20" s="7">
        <v>81</v>
      </c>
      <c r="E20" s="7">
        <v>62</v>
      </c>
      <c r="F20" s="7">
        <v>89</v>
      </c>
      <c r="G20" s="14">
        <f t="shared" si="5"/>
        <v>110.25032442932154</v>
      </c>
      <c r="I20" s="3">
        <v>13</v>
      </c>
      <c r="J20" s="7">
        <f t="shared" si="6"/>
        <v>-24.77340474332739</v>
      </c>
      <c r="K20" s="7">
        <f t="shared" si="2"/>
        <v>50.09868332909371</v>
      </c>
      <c r="L20" s="7">
        <f t="shared" si="3"/>
        <v>-9.5307304056229043</v>
      </c>
      <c r="M20" s="7">
        <f t="shared" si="4"/>
        <v>75.235898262633711</v>
      </c>
      <c r="N20" s="14">
        <f t="shared" si="7"/>
        <v>60.138647786601382</v>
      </c>
    </row>
    <row r="21" spans="2:14" x14ac:dyDescent="0.15">
      <c r="B21" s="3">
        <v>14</v>
      </c>
      <c r="C21" s="7">
        <v>63</v>
      </c>
      <c r="D21" s="7">
        <v>87</v>
      </c>
      <c r="E21" s="7">
        <v>79</v>
      </c>
      <c r="F21" s="7">
        <v>90</v>
      </c>
      <c r="G21" s="14">
        <f t="shared" si="5"/>
        <v>130.74642620980771</v>
      </c>
      <c r="I21" s="3">
        <v>14</v>
      </c>
      <c r="J21" s="7">
        <f t="shared" si="6"/>
        <v>-28.04597514889079</v>
      </c>
      <c r="K21" s="7">
        <f t="shared" si="2"/>
        <v>50.353969788192003</v>
      </c>
      <c r="L21" s="7">
        <f t="shared" si="3"/>
        <v>-5.8286607148079952</v>
      </c>
      <c r="M21" s="7">
        <f t="shared" si="4"/>
        <v>73.677081029339504</v>
      </c>
      <c r="N21" s="14">
        <f t="shared" si="7"/>
        <v>60.938982669486279</v>
      </c>
    </row>
    <row r="22" spans="2:14" ht="14.25" thickBot="1" x14ac:dyDescent="0.2">
      <c r="B22" s="3">
        <v>15</v>
      </c>
      <c r="C22" s="26">
        <v>39</v>
      </c>
      <c r="D22" s="26">
        <v>80</v>
      </c>
      <c r="E22" s="26">
        <v>62</v>
      </c>
      <c r="F22" s="26">
        <v>75</v>
      </c>
      <c r="G22" s="15">
        <f t="shared" si="5"/>
        <v>99.169604177650442</v>
      </c>
      <c r="I22" s="34">
        <v>15</v>
      </c>
      <c r="J22" s="26">
        <f t="shared" si="6"/>
        <v>-30.057285764698051</v>
      </c>
      <c r="K22" s="26">
        <f t="shared" si="2"/>
        <v>52.204423354903085</v>
      </c>
      <c r="L22" s="26">
        <f t="shared" si="3"/>
        <v>-2.3415269531602121</v>
      </c>
      <c r="M22" s="26">
        <f t="shared" si="4"/>
        <v>62.619260730333934</v>
      </c>
      <c r="N22" s="15">
        <f t="shared" si="7"/>
        <v>52.671403724427293</v>
      </c>
    </row>
    <row r="23" spans="2:14" ht="15" thickTop="1" thickBot="1" x14ac:dyDescent="0.2">
      <c r="B23" s="8" t="s">
        <v>0</v>
      </c>
      <c r="C23" s="27">
        <f>_xlfn.VAR.P(C8:C22)</f>
        <v>261.12888888888887</v>
      </c>
      <c r="D23" s="27">
        <f>_xlfn.VAR.P(D8:D22)</f>
        <v>49.226666666666667</v>
      </c>
      <c r="E23" s="27">
        <f>_xlfn.VAR.P(E8:E22)</f>
        <v>228.38222222222223</v>
      </c>
      <c r="F23" s="28">
        <f>_xlfn.VAR.P(F8:F22)</f>
        <v>50.462222222222209</v>
      </c>
      <c r="G23" s="23">
        <f>_xlfn.VAR.P(G8:G22)</f>
        <v>507.50993624628831</v>
      </c>
      <c r="I23" s="35"/>
      <c r="J23" s="36"/>
      <c r="K23" s="36"/>
      <c r="L23" s="36"/>
      <c r="M23" s="37" t="s">
        <v>19</v>
      </c>
      <c r="N23" s="23">
        <f>_xlfn.VAR.P(N8:N22)</f>
        <v>51.161132668604971</v>
      </c>
    </row>
    <row r="24" spans="2:14" x14ac:dyDescent="0.15">
      <c r="B24" s="4"/>
      <c r="G24" s="2"/>
      <c r="I24" s="4"/>
      <c r="N24" s="2"/>
    </row>
    <row r="25" spans="2:14" ht="15" customHeight="1" x14ac:dyDescent="0.15">
      <c r="B25" s="45" t="s">
        <v>13</v>
      </c>
      <c r="C25" s="46"/>
      <c r="D25" s="24">
        <f>SUM(C23:F23)</f>
        <v>589.19999999999993</v>
      </c>
      <c r="F25" s="12" t="s">
        <v>1</v>
      </c>
      <c r="G25" s="1">
        <f>G23/D25</f>
        <v>0.86135427061488179</v>
      </c>
      <c r="I25" s="32"/>
      <c r="J25" s="32"/>
      <c r="K25" s="33"/>
      <c r="M25" s="12" t="s">
        <v>1</v>
      </c>
      <c r="N25" s="1">
        <f>N23/D25</f>
        <v>8.6831521840809528E-2</v>
      </c>
    </row>
    <row r="29" spans="2:14" x14ac:dyDescent="0.15">
      <c r="B29" t="s">
        <v>33</v>
      </c>
    </row>
    <row r="30" spans="2:14" ht="15.75" customHeight="1" x14ac:dyDescent="0.15">
      <c r="C30" t="s">
        <v>31</v>
      </c>
      <c r="D30" s="5"/>
      <c r="E30" s="9"/>
      <c r="F30" s="9"/>
      <c r="J30" t="s">
        <v>32</v>
      </c>
      <c r="K30" s="5"/>
      <c r="L30" s="9"/>
      <c r="M30" s="9"/>
    </row>
    <row r="31" spans="2:14" ht="15.75" customHeight="1" thickBot="1" x14ac:dyDescent="0.2">
      <c r="C31" s="38" t="s">
        <v>20</v>
      </c>
      <c r="D31" s="38" t="s">
        <v>17</v>
      </c>
      <c r="E31" s="38" t="s">
        <v>16</v>
      </c>
      <c r="F31" s="38" t="s">
        <v>18</v>
      </c>
      <c r="J31" s="42" t="s">
        <v>20</v>
      </c>
      <c r="K31" s="42" t="s">
        <v>17</v>
      </c>
      <c r="L31" s="42" t="s">
        <v>16</v>
      </c>
      <c r="M31" s="42" t="s">
        <v>18</v>
      </c>
      <c r="N31" s="9"/>
    </row>
    <row r="32" spans="2:14" ht="15.75" customHeight="1" thickBot="1" x14ac:dyDescent="0.2">
      <c r="C32" s="40">
        <v>70</v>
      </c>
      <c r="D32" s="40">
        <v>50</v>
      </c>
      <c r="E32" s="40">
        <v>65</v>
      </c>
      <c r="F32" s="41">
        <v>67</v>
      </c>
      <c r="G32" s="23">
        <f t="shared" ref="G32" si="8">SUMPRODUCT(C$4:F$4,C32:F32)</f>
        <v>113.29577960883765</v>
      </c>
      <c r="J32" s="7">
        <f>C32-C$4*$G32</f>
        <v>-8.8941237918644447</v>
      </c>
      <c r="K32" s="7">
        <f>D32-D$4*$G32</f>
        <v>18.245093324743113</v>
      </c>
      <c r="L32" s="7">
        <f>E32-E$4*$G32</f>
        <v>-8.5066305631596606</v>
      </c>
      <c r="M32" s="39">
        <f>F32-F$4*$G32</f>
        <v>52.855691173498833</v>
      </c>
      <c r="N32" s="23">
        <f>SUMPRODUCT(J$4:M$4,J32:M32)</f>
        <v>42.439403622712547</v>
      </c>
    </row>
    <row r="33" spans="3:14" x14ac:dyDescent="0.15">
      <c r="C33" s="9"/>
      <c r="D33" s="5"/>
      <c r="E33" s="5"/>
      <c r="F33" s="5"/>
      <c r="G33" s="5"/>
      <c r="J33" s="9"/>
      <c r="K33" s="5"/>
      <c r="L33" s="5"/>
      <c r="M33" s="5"/>
      <c r="N33" s="5"/>
    </row>
    <row r="34" spans="3:14" x14ac:dyDescent="0.15">
      <c r="C34" s="10"/>
      <c r="D34" s="5"/>
      <c r="E34" s="5"/>
      <c r="F34" s="5"/>
      <c r="G34" s="5"/>
      <c r="J34" s="10"/>
      <c r="K34" s="5"/>
      <c r="L34" s="5"/>
      <c r="M34" s="5"/>
      <c r="N34" s="5"/>
    </row>
    <row r="35" spans="3:14" x14ac:dyDescent="0.15">
      <c r="C35" s="11"/>
      <c r="D35" s="5"/>
      <c r="E35" s="5"/>
      <c r="F35" s="5"/>
      <c r="G35" s="5"/>
      <c r="J35" s="11"/>
      <c r="K35" s="5"/>
      <c r="L35" s="5"/>
      <c r="M35" s="5"/>
      <c r="N35" s="5"/>
    </row>
    <row r="36" spans="3:14" x14ac:dyDescent="0.15">
      <c r="C36" s="5"/>
      <c r="D36" s="5"/>
      <c r="E36" s="5"/>
      <c r="F36" s="5"/>
      <c r="G36" s="5"/>
      <c r="J36" s="5"/>
      <c r="K36" s="5"/>
      <c r="L36" s="5"/>
      <c r="M36" s="5"/>
      <c r="N36" s="5"/>
    </row>
  </sheetData>
  <mergeCells count="3">
    <mergeCell ref="B6:B7"/>
    <mergeCell ref="B25:C25"/>
    <mergeCell ref="I6:I7"/>
  </mergeCells>
  <phoneticPr fontId="5"/>
  <pageMargins left="0.7" right="0.7" top="0.75" bottom="0.75" header="0.3" footer="0.3"/>
  <pageSetup paperSize="9" orientation="portrait" horizontalDpi="0" verticalDpi="0" r:id="rId1"/>
  <ignoredErrors>
    <ignoredError sqref="G8:G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例題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2010-10-13T00:50:25Z</dcterms:created>
  <dcterms:modified xsi:type="dcterms:W3CDTF">2021-05-23T12:41:45Z</dcterms:modified>
</cp:coreProperties>
</file>