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A9774F99-0639-460D-BE7A-803AD3DC4E01}" xr6:coauthVersionLast="47" xr6:coauthVersionMax="47" xr10:uidLastSave="{00000000-0000-0000-0000-000000000000}"/>
  <bookViews>
    <workbookView xWindow="-120" yWindow="-120" windowWidth="20730" windowHeight="11040" xr2:uid="{6D2FAF39-53B2-4FF3-A3AA-E0B58F159CED}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" l="1"/>
  <c r="E4" i="3"/>
  <c r="E4" i="2"/>
  <c r="D4" i="2"/>
  <c r="C4" i="2"/>
  <c r="E3" i="1"/>
  <c r="B13" i="1"/>
  <c r="C13" i="1"/>
  <c r="E13" i="1" s="1"/>
  <c r="B14" i="1"/>
  <c r="C14" i="1"/>
  <c r="C12" i="1"/>
  <c r="E12" i="1" s="1"/>
  <c r="B12" i="1"/>
  <c r="E16" i="1"/>
  <c r="D16" i="1"/>
  <c r="B16" i="1"/>
  <c r="E15" i="1"/>
  <c r="D15" i="1"/>
  <c r="B15" i="1"/>
  <c r="E14" i="1"/>
  <c r="E17" i="1" l="1"/>
  <c r="E18" i="1" s="1"/>
  <c r="E19" i="1" s="1"/>
  <c r="B9" i="1" s="1"/>
</calcChain>
</file>

<file path=xl/sharedStrings.xml><?xml version="1.0" encoding="utf-8"?>
<sst xmlns="http://schemas.openxmlformats.org/spreadsheetml/2006/main" count="111" uniqueCount="82">
  <si>
    <t>請求書</t>
    <rPh sb="0" eb="3">
      <t>セイキュウショ</t>
    </rPh>
    <phoneticPr fontId="5"/>
  </si>
  <si>
    <t>請求書No.</t>
    <rPh sb="0" eb="3">
      <t>セイキュウショ</t>
    </rPh>
    <phoneticPr fontId="5"/>
  </si>
  <si>
    <t>発行日</t>
    <rPh sb="0" eb="2">
      <t>ハッコウ</t>
    </rPh>
    <rPh sb="2" eb="3">
      <t>ビ</t>
    </rPh>
    <phoneticPr fontId="5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</si>
  <si>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5"/>
  </si>
  <si>
    <t>インテリアショップSAWA</t>
    <phoneticPr fontId="5"/>
  </si>
  <si>
    <t>東京都渋谷区XX-XX</t>
    <rPh sb="0" eb="3">
      <t>トウキョウト</t>
    </rPh>
    <rPh sb="3" eb="6">
      <t>シブヤク</t>
    </rPh>
    <phoneticPr fontId="5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</si>
  <si>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5"/>
  </si>
  <si>
    <t>ご請求額：</t>
    <rPh sb="1" eb="3">
      <t>セイキュウ</t>
    </rPh>
    <rPh sb="3" eb="4">
      <t>ガク</t>
    </rPh>
    <phoneticPr fontId="5"/>
  </si>
  <si>
    <t>商品一覧</t>
    <rPh sb="0" eb="2">
      <t>ショウヒン</t>
    </rPh>
    <rPh sb="2" eb="4">
      <t>イチラン</t>
    </rPh>
    <phoneticPr fontId="5"/>
  </si>
  <si>
    <t>商品番号</t>
    <rPh sb="0" eb="2">
      <t>ショウヒン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</si>
  <si>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</si>
  <si>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</si>
  <si>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</si>
  <si>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金額（税込）</t>
    <rPh sb="0" eb="2">
      <t>キンガク</t>
    </rPh>
    <rPh sb="3" eb="5">
      <t>ゼイコ</t>
    </rPh>
    <phoneticPr fontId="5"/>
  </si>
  <si>
    <t>D-001</t>
    <phoneticPr fontId="5"/>
  </si>
  <si>
    <t>ポスターフレーム（A4）</t>
    <phoneticPr fontId="5"/>
  </si>
  <si>
    <t>D-003</t>
    <phoneticPr fontId="5"/>
  </si>
  <si>
    <t>D-002</t>
  </si>
  <si>
    <t>ポスターフレーム（A3）</t>
    <phoneticPr fontId="5"/>
  </si>
  <si>
    <t>D-006</t>
    <phoneticPr fontId="5"/>
  </si>
  <si>
    <t>壁掛け時計</t>
    <rPh sb="0" eb="5">
      <t>カベカケトケイ</t>
    </rPh>
    <phoneticPr fontId="5"/>
  </si>
  <si>
    <t>D-004</t>
    <phoneticPr fontId="5"/>
  </si>
  <si>
    <t>卓上デジタル時計</t>
    <rPh sb="0" eb="2">
      <t>タクジョウ</t>
    </rPh>
    <rPh sb="6" eb="8">
      <t>トケイ</t>
    </rPh>
    <phoneticPr fontId="5"/>
  </si>
  <si>
    <t>D-005</t>
  </si>
  <si>
    <t>加湿器</t>
    <rPh sb="0" eb="3">
      <t>カシツキ</t>
    </rPh>
    <phoneticPr fontId="5"/>
  </si>
  <si>
    <t>小計</t>
    <rPh sb="0" eb="2">
      <t>ショウケイ</t>
    </rPh>
    <phoneticPr fontId="5"/>
  </si>
  <si>
    <t>D-006</t>
  </si>
  <si>
    <t>空気清浄機</t>
    <rPh sb="0" eb="5">
      <t>クウキセイジョウキ</t>
    </rPh>
    <phoneticPr fontId="5"/>
  </si>
  <si>
    <t>消費税</t>
    <rPh sb="0" eb="3">
      <t>ショウヒゼイ</t>
    </rPh>
    <phoneticPr fontId="5"/>
  </si>
  <si>
    <t>D-007</t>
    <phoneticPr fontId="5"/>
  </si>
  <si>
    <t>アロマディフューザー</t>
    <phoneticPr fontId="5"/>
  </si>
  <si>
    <t>合計</t>
    <rPh sb="0" eb="2">
      <t>ゴウケイ</t>
    </rPh>
    <phoneticPr fontId="5"/>
  </si>
  <si>
    <t>D-008</t>
  </si>
  <si>
    <t>インセンススタンド</t>
    <phoneticPr fontId="5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</si>
  <si>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</si>
  <si>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5"/>
  </si>
  <si>
    <t>ハーフマラソン記録</t>
    <rPh sb="7" eb="9">
      <t>キロク</t>
    </rPh>
    <phoneticPr fontId="5"/>
  </si>
  <si>
    <t>マラソン大会</t>
    <rPh sb="4" eb="6">
      <t>タイカイ</t>
    </rPh>
    <phoneticPr fontId="5"/>
  </si>
  <si>
    <t>開催日</t>
    <rPh sb="0" eb="3">
      <t>カイサイビ</t>
    </rPh>
    <phoneticPr fontId="5"/>
  </si>
  <si>
    <t>開催年</t>
    <rPh sb="0" eb="2">
      <t>カイサイ</t>
    </rPh>
    <rPh sb="2" eb="3">
      <t>トシ</t>
    </rPh>
    <phoneticPr fontId="5"/>
  </si>
  <si>
    <t>開催月</t>
    <rPh sb="0" eb="2">
      <t>カイサイ</t>
    </rPh>
    <rPh sb="2" eb="3">
      <t>ツキ</t>
    </rPh>
    <phoneticPr fontId="5"/>
  </si>
  <si>
    <t>開催日</t>
    <rPh sb="0" eb="3">
      <t>カイサイビ</t>
    </rPh>
    <phoneticPr fontId="5"/>
  </si>
  <si>
    <t>沖縄ロードレース</t>
    <rPh sb="0" eb="2">
      <t>オキナワ</t>
    </rPh>
    <phoneticPr fontId="5"/>
  </si>
  <si>
    <t>琵琶湖チャリティマラソン</t>
    <rPh sb="0" eb="3">
      <t>ビワコ</t>
    </rPh>
    <phoneticPr fontId="5"/>
  </si>
  <si>
    <t>石垣島ロードマジック</t>
    <rPh sb="0" eb="3">
      <t>イシガキジマ</t>
    </rPh>
    <phoneticPr fontId="5"/>
  </si>
  <si>
    <t>埼玉ハーフマラソン</t>
    <rPh sb="0" eb="2">
      <t>サイタマ</t>
    </rPh>
    <phoneticPr fontId="5"/>
  </si>
  <si>
    <t>皇居ウォーク</t>
    <rPh sb="0" eb="2">
      <t>コウキョ</t>
    </rPh>
    <phoneticPr fontId="5"/>
  </si>
  <si>
    <t>横浜シティマラソン</t>
    <rPh sb="0" eb="2">
      <t>ヨコハマ</t>
    </rPh>
    <phoneticPr fontId="5"/>
  </si>
  <si>
    <t>山中湖ハーフマラソン</t>
    <rPh sb="0" eb="3">
      <t>ヤマナカコ</t>
    </rPh>
    <phoneticPr fontId="5"/>
  </si>
  <si>
    <t>さくらんぼマラソン大会</t>
    <rPh sb="9" eb="11">
      <t>タイカイ</t>
    </rPh>
    <phoneticPr fontId="5"/>
  </si>
  <si>
    <t>昭和記念公園チャリティマラソン</t>
    <rPh sb="0" eb="2">
      <t>ショウワ</t>
    </rPh>
    <rPh sb="2" eb="4">
      <t>キネン</t>
    </rPh>
    <rPh sb="4" eb="6">
      <t>コウエン</t>
    </rPh>
    <phoneticPr fontId="5"/>
  </si>
  <si>
    <t>名古屋ランニングフェスタ</t>
    <rPh sb="0" eb="3">
      <t>ナゴヤ</t>
    </rPh>
    <phoneticPr fontId="5"/>
  </si>
  <si>
    <t>フィットネスクラブ会員名簿</t>
    <rPh sb="9" eb="13">
      <t>カイインメイボ</t>
    </rPh>
    <phoneticPr fontId="5"/>
  </si>
  <si>
    <t>会員番号</t>
    <rPh sb="0" eb="2">
      <t>カイイン</t>
    </rPh>
    <rPh sb="2" eb="4">
      <t>バンゴウ</t>
    </rPh>
    <phoneticPr fontId="5"/>
  </si>
  <si>
    <t>氏名</t>
    <rPh sb="0" eb="2">
      <t>シメイ</t>
    </rPh>
    <phoneticPr fontId="5"/>
  </si>
  <si>
    <t>会員種別</t>
    <rPh sb="0" eb="4">
      <t>カイインシュベツ</t>
    </rPh>
    <phoneticPr fontId="5"/>
  </si>
  <si>
    <t>D001</t>
    <phoneticPr fontId="5"/>
  </si>
  <si>
    <t>山本彩音</t>
    <rPh sb="0" eb="2">
      <t>ヤマモト</t>
    </rPh>
    <rPh sb="2" eb="4">
      <t>アヤネ</t>
    </rPh>
    <phoneticPr fontId="5"/>
  </si>
  <si>
    <t>ベーシック</t>
    <phoneticPr fontId="5"/>
  </si>
  <si>
    <t>D002</t>
  </si>
  <si>
    <t>大塚正吾</t>
    <rPh sb="0" eb="2">
      <t>オオツカ</t>
    </rPh>
    <rPh sb="2" eb="4">
      <t>ショウゴ</t>
    </rPh>
    <phoneticPr fontId="5"/>
  </si>
  <si>
    <t>ライト</t>
    <phoneticPr fontId="5"/>
  </si>
  <si>
    <t>D003</t>
  </si>
  <si>
    <t>杉田まり</t>
    <rPh sb="0" eb="2">
      <t>スギタ</t>
    </rPh>
    <phoneticPr fontId="5"/>
  </si>
  <si>
    <t>キャンパス</t>
    <phoneticPr fontId="5"/>
  </si>
  <si>
    <t>D004</t>
  </si>
  <si>
    <t>森山賢人</t>
    <rPh sb="0" eb="2">
      <t>モリヤマ</t>
    </rPh>
    <rPh sb="2" eb="4">
      <t>ケント</t>
    </rPh>
    <phoneticPr fontId="5"/>
  </si>
  <si>
    <t>ナイト</t>
    <phoneticPr fontId="5"/>
  </si>
  <si>
    <t>D005</t>
  </si>
  <si>
    <t>加藤大志</t>
    <rPh sb="0" eb="2">
      <t>カトウ</t>
    </rPh>
    <rPh sb="2" eb="4">
      <t>タイシ</t>
    </rPh>
    <phoneticPr fontId="5"/>
  </si>
  <si>
    <t>D006</t>
  </si>
  <si>
    <t>松田紀子</t>
    <rPh sb="0" eb="2">
      <t>マツダ</t>
    </rPh>
    <rPh sb="2" eb="4">
      <t>ノリコ</t>
    </rPh>
    <phoneticPr fontId="5"/>
  </si>
  <si>
    <t>D007</t>
  </si>
  <si>
    <t>飯島正春</t>
    <rPh sb="0" eb="2">
      <t>イイジマ</t>
    </rPh>
    <rPh sb="2" eb="4">
      <t>マサハル</t>
    </rPh>
    <phoneticPr fontId="5"/>
  </si>
  <si>
    <t>D008</t>
  </si>
  <si>
    <t>戸塚恵梨香</t>
    <rPh sb="0" eb="2">
      <t>トツカ</t>
    </rPh>
    <rPh sb="2" eb="5">
      <t>エリカ</t>
    </rPh>
    <phoneticPr fontId="5"/>
  </si>
  <si>
    <t>D009</t>
  </si>
  <si>
    <t>葉山祐二</t>
    <rPh sb="0" eb="2">
      <t>ハヤマ</t>
    </rPh>
    <rPh sb="2" eb="4">
      <t>ユウジ</t>
    </rPh>
    <phoneticPr fontId="5"/>
  </si>
  <si>
    <t>D010</t>
  </si>
  <si>
    <t>中村凛太郎</t>
    <rPh sb="0" eb="2">
      <t>ナカムラ</t>
    </rPh>
    <rPh sb="2" eb="5">
      <t>リンタロウ</t>
    </rPh>
    <phoneticPr fontId="5"/>
  </si>
  <si>
    <t>入会日</t>
    <rPh sb="0" eb="3">
      <t>ニュウカイビ</t>
    </rPh>
    <phoneticPr fontId="5"/>
  </si>
  <si>
    <t>継続期間</t>
    <rPh sb="0" eb="4">
      <t>ケイゾクキカン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</si>
</sst>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8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0" fontId="8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>
      <alignment vertical="center"/>
    </xf>
    <xf numFmtId="6" fontId="10" fillId="0" borderId="1" xfId="5" applyFont="1" applyBorder="1" applyAlignment="1">
      <alignment vertical="center"/>
    </xf>
    <xf numFmtId="0" fontId="11" fillId="6" borderId="3" xfId="4" applyFont="1" applyFill="1" applyBorder="1" applyAlignment="1">
      <alignment horizontal="center" vertical="center"/>
    </xf>
    <xf numFmtId="0" fontId="13" fillId="2" borderId="3" xfId="6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7" applyFont="1" applyFill="1" applyBorder="1">
      <alignment vertical="center"/>
    </xf>
    <xf numFmtId="38" fontId="0" fillId="0" borderId="5" xfId="7" applyFont="1" applyBorder="1">
      <alignment vertical="center"/>
    </xf>
    <xf numFmtId="38" fontId="0" fillId="0" borderId="6" xfId="7" applyFont="1" applyBorder="1">
      <alignment vertical="center"/>
    </xf>
    <xf numFmtId="0" fontId="0" fillId="0" borderId="3" xfId="0" applyBorder="1">
      <alignment vertical="center"/>
    </xf>
    <xf numFmtId="38" fontId="0" fillId="0" borderId="3" xfId="7" applyFont="1" applyFill="1" applyBorder="1">
      <alignment vertical="center"/>
    </xf>
    <xf numFmtId="38" fontId="0" fillId="0" borderId="3" xfId="7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7" applyFont="1" applyBorder="1">
      <alignment vertical="center"/>
    </xf>
    <xf numFmtId="38" fontId="0" fillId="0" borderId="9" xfId="7" applyFont="1" applyBorder="1">
      <alignment vertical="center"/>
    </xf>
    <xf numFmtId="38" fontId="1" fillId="0" borderId="3" xfId="2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center" vertical="center"/>
    </xf>
    <xf numFmtId="0" fontId="14" fillId="0" borderId="0" xfId="1" applyFont="1">
      <alignment vertical="center"/>
    </xf>
    <xf numFmtId="0" fontId="2" fillId="0" borderId="0" xfId="1">
      <alignment vertical="center"/>
    </xf>
    <xf numFmtId="0" fontId="15" fillId="8" borderId="3" xfId="3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14" fontId="0" fillId="0" borderId="3" xfId="0" applyNumberForma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22" fontId="0" fillId="0" borderId="2" xfId="0" applyNumberFormat="1" applyBorder="1">
      <alignment vertical="center"/>
    </xf>
    <xf numFmtId="0" fontId="15" fillId="9" borderId="11" xfId="0" applyFont="1" applyFill="1" applyBorder="1">
      <alignment vertical="center"/>
    </xf>
    <xf numFmtId="0" fontId="15" fillId="9" borderId="12" xfId="0" applyFont="1" applyFill="1" applyBorder="1">
      <alignment vertical="center"/>
    </xf>
    <xf numFmtId="0" fontId="15" fillId="9" borderId="13" xfId="0" applyFont="1" applyFill="1" applyBorder="1">
      <alignment vertical="center"/>
    </xf>
    <xf numFmtId="14" fontId="0" fillId="0" borderId="12" xfId="0" applyNumberFormat="1" applyBorder="1">
      <alignment vertical="center"/>
    </xf>
    <xf numFmtId="14" fontId="0" fillId="0" borderId="15" xfId="0" applyNumberFormat="1" applyBorder="1">
      <alignment vertical="center"/>
    </xf>
    <xf numFmtId="0" fontId="4" fillId="6" borderId="0" xfId="0" applyFont="1" applyFill="1" applyAlignment="1">
      <alignment horizontal="right" vertical="center"/>
    </xf>
    <xf numFmtId="0" fontId="11" fillId="7" borderId="3" xfId="4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8">
    <cellStyle name="40% - アクセント 3" xfId="2" builtinId="39"/>
    <cellStyle name="アクセント 3 2" xfId="6" xr:uid="{E33441B4-7D9D-4B2B-A4CE-58BC8D840BE5}"/>
    <cellStyle name="アクセント 5" xfId="3" builtinId="45"/>
    <cellStyle name="アクセント 6" xfId="4" builtinId="49"/>
    <cellStyle name="桁区切り 2" xfId="7" xr:uid="{EE99E11A-AC6D-43E0-B67B-28BBE276E9C4}"/>
    <cellStyle name="見出し 4" xfId="1" builtinId="19"/>
    <cellStyle name="通貨 2" xfId="5" xr:uid="{A5617687-0D61-489F-904B-41D5287650B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7025E-708F-42FE-A12D-F1805259E8E2}">
  <dimension ref="A1:E34"/>
  <sheetViews>
    <sheetView tabSelected="1" zoomScaleNormal="100" workbookViewId="0">
      <selection activeCell="E3" sqref="E3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6.625" bestFit="1" customWidth="1"/>
  </cols>
  <sheetData>
    <row r="1" spans="1:5" ht="35.25">
      <c r="A1" s="44" t="s">
        <v>0</v>
      </c>
      <c r="B1" s="44"/>
      <c r="C1" s="44"/>
      <c r="D1" s="44"/>
      <c r="E1" s="44"/>
    </row>
    <row r="2" spans="1:5">
      <c r="D2" s="1" t="s">
        <v>1</v>
      </c>
      <c r="E2" s="2">
        <v>1001</v>
      </c>
    </row>
    <row r="3" spans="1:5">
      <c r="D3" s="3" t="s">
        <v>2</v>
      </c>
      <c r="E3" s="38">
        <f ca="1">NOW()</f>
        <v>45412.788085763888</v>
      </c>
    </row>
    <row r="5" spans="1:5">
      <c r="A5" s="4" t="s">
        <v>3</v>
      </c>
      <c r="B5" s="4"/>
    </row>
    <row r="6" spans="1:5">
      <c r="E6" s="5" t="s">
        <v>4</v>
      </c>
    </row>
    <row r="7" spans="1:5">
      <c r="E7" s="5" t="s">
        <v>5</v>
      </c>
    </row>
    <row r="8" spans="1:5">
      <c r="A8" t="s">
        <v>6</v>
      </c>
    </row>
    <row r="9" spans="1:5" ht="24">
      <c r="A9" s="6" t="s">
        <v>7</v>
      </c>
      <c r="B9" s="7">
        <f>E19</f>
        <v>57860</v>
      </c>
    </row>
    <row r="11" spans="1:5">
      <c r="A11" s="8" t="s">
        <v>9</v>
      </c>
      <c r="B11" s="8" t="s">
        <v>10</v>
      </c>
      <c r="C11" s="8" t="s">
        <v>11</v>
      </c>
      <c r="D11" s="8" t="s">
        <v>12</v>
      </c>
      <c r="E11" s="8" t="s">
        <v>13</v>
      </c>
    </row>
    <row r="12" spans="1:5">
      <c r="A12" s="10" t="s">
        <v>14</v>
      </c>
      <c r="B12" s="11" t="str">
        <f>_xlfn.XLOOKUP(A12,$A$27:$A$34,$B$27:$B$34)</f>
        <v>ポスターフレーム（A4）</v>
      </c>
      <c r="C12" s="12">
        <f>_xlfn.XLOOKUP(A12,$A$27:$A$34,$C$27:$C$34)</f>
        <v>4500</v>
      </c>
      <c r="D12" s="13">
        <v>4</v>
      </c>
      <c r="E12" s="14">
        <f>IF(A12="","",C12*D12)</f>
        <v>18000</v>
      </c>
    </row>
    <row r="13" spans="1:5">
      <c r="A13" s="10" t="s">
        <v>16</v>
      </c>
      <c r="B13" s="11" t="str">
        <f t="shared" ref="B13:B14" si="0">_xlfn.XLOOKUP(A13,$A$27:$A$34,$B$27:$B$34)</f>
        <v>壁掛け時計</v>
      </c>
      <c r="C13" s="12">
        <f t="shared" ref="C13:C14" si="1">_xlfn.XLOOKUP(A13,$A$27:$A$34,$C$27:$C$34)</f>
        <v>3800</v>
      </c>
      <c r="D13" s="13">
        <v>2</v>
      </c>
      <c r="E13" s="14">
        <f>IF(A13="","",C13*D13)</f>
        <v>7600</v>
      </c>
    </row>
    <row r="14" spans="1:5">
      <c r="A14" s="10" t="s">
        <v>19</v>
      </c>
      <c r="B14" s="11" t="str">
        <f t="shared" si="0"/>
        <v>空気清浄機</v>
      </c>
      <c r="C14" s="12">
        <f t="shared" si="1"/>
        <v>13500</v>
      </c>
      <c r="D14" s="13">
        <v>2</v>
      </c>
      <c r="E14" s="14">
        <f>IF(A14="","",C14*D14)</f>
        <v>27000</v>
      </c>
    </row>
    <row r="15" spans="1:5">
      <c r="A15" s="10"/>
      <c r="B15" s="11" t="str">
        <f>IF(A15="","",(VLOOKUP(A15,#REF!,2)))</f>
        <v/>
      </c>
      <c r="C15" s="12"/>
      <c r="D15" s="13" t="str">
        <f>IF(A15="","",VLOOKUP(A15,#REF!,3))</f>
        <v/>
      </c>
      <c r="E15" s="14" t="str">
        <f>IF(A15="","",C15*D15)</f>
        <v/>
      </c>
    </row>
    <row r="16" spans="1:5">
      <c r="A16" s="18"/>
      <c r="B16" s="19" t="str">
        <f>IF(A16="","",(VLOOKUP(A16,#REF!,2)))</f>
        <v/>
      </c>
      <c r="C16" s="20"/>
      <c r="D16" s="20" t="str">
        <f>IF(A16="","",VLOOKUP(A16,#REF!,3))</f>
        <v/>
      </c>
      <c r="E16" s="21" t="str">
        <f>IF(A16="","",C16*D16)</f>
        <v/>
      </c>
    </row>
    <row r="17" spans="1:5">
      <c r="A17" s="45" t="s">
        <v>25</v>
      </c>
      <c r="B17" s="45"/>
      <c r="C17" s="45"/>
      <c r="D17" s="45"/>
      <c r="E17" s="22">
        <f>SUM(E12:E16)</f>
        <v>52600</v>
      </c>
    </row>
    <row r="18" spans="1:5">
      <c r="A18" s="45" t="s">
        <v>28</v>
      </c>
      <c r="B18" s="45"/>
      <c r="C18" s="45"/>
      <c r="D18" s="45" t="s">
        <v>28</v>
      </c>
      <c r="E18" s="22">
        <f>E17*0.1</f>
        <v>5260</v>
      </c>
    </row>
    <row r="19" spans="1:5">
      <c r="A19" s="45" t="s">
        <v>31</v>
      </c>
      <c r="B19" s="45"/>
      <c r="C19" s="45"/>
      <c r="D19" s="45" t="s">
        <v>31</v>
      </c>
      <c r="E19" s="22">
        <f>E17+E18</f>
        <v>57860</v>
      </c>
    </row>
    <row r="20" spans="1:5">
      <c r="A20" s="24" t="s">
        <v>34</v>
      </c>
    </row>
    <row r="21" spans="1:5" ht="25.5" customHeight="1">
      <c r="A21" s="46" t="s">
        <v>35</v>
      </c>
      <c r="B21" s="47"/>
      <c r="C21" s="47"/>
      <c r="D21" s="47"/>
      <c r="E21" s="47"/>
    </row>
    <row r="25" spans="1:5">
      <c r="A25" t="s">
        <v>8</v>
      </c>
    </row>
    <row r="26" spans="1:5">
      <c r="A26" s="9" t="s">
        <v>9</v>
      </c>
      <c r="B26" s="9" t="s">
        <v>10</v>
      </c>
      <c r="C26" s="9" t="s">
        <v>11</v>
      </c>
    </row>
    <row r="27" spans="1:5">
      <c r="A27" s="15" t="s">
        <v>14</v>
      </c>
      <c r="B27" s="15" t="s">
        <v>15</v>
      </c>
      <c r="C27" s="16">
        <v>4500</v>
      </c>
    </row>
    <row r="28" spans="1:5">
      <c r="A28" s="15" t="s">
        <v>17</v>
      </c>
      <c r="B28" s="15" t="s">
        <v>18</v>
      </c>
      <c r="C28" s="16">
        <v>6800</v>
      </c>
    </row>
    <row r="29" spans="1:5">
      <c r="A29" s="15" t="s">
        <v>16</v>
      </c>
      <c r="B29" s="15" t="s">
        <v>20</v>
      </c>
      <c r="C29" s="16">
        <v>3800</v>
      </c>
    </row>
    <row r="30" spans="1:5">
      <c r="A30" s="15" t="s">
        <v>21</v>
      </c>
      <c r="B30" t="s">
        <v>22</v>
      </c>
      <c r="C30" s="17">
        <v>4200</v>
      </c>
    </row>
    <row r="31" spans="1:5">
      <c r="A31" s="15" t="s">
        <v>23</v>
      </c>
      <c r="B31" s="15" t="s">
        <v>24</v>
      </c>
      <c r="C31" s="17">
        <v>9800</v>
      </c>
    </row>
    <row r="32" spans="1:5">
      <c r="A32" s="15" t="s">
        <v>26</v>
      </c>
      <c r="B32" s="23" t="s">
        <v>27</v>
      </c>
      <c r="C32" s="17">
        <v>13500</v>
      </c>
    </row>
    <row r="33" spans="1:3">
      <c r="A33" s="15" t="s">
        <v>29</v>
      </c>
      <c r="B33" s="15" t="s">
        <v>30</v>
      </c>
      <c r="C33" s="17">
        <v>2750</v>
      </c>
    </row>
    <row r="34" spans="1:3">
      <c r="A34" s="15" t="s">
        <v>32</v>
      </c>
      <c r="B34" s="15" t="s">
        <v>33</v>
      </c>
      <c r="C34" s="17">
        <v>3200</v>
      </c>
    </row>
  </sheetData>
  <mergeCells count="5">
    <mergeCell ref="A1:E1"/>
    <mergeCell ref="A17:D17"/>
    <mergeCell ref="A18:D18"/>
    <mergeCell ref="A19:D19"/>
    <mergeCell ref="A21:E21"/>
  </mergeCells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49AB-785A-4ACB-8EFA-87416E5D562B}">
  <dimension ref="A1:E13"/>
  <sheetViews>
    <sheetView workbookViewId="0"/>
  </sheetViews>
  <sheetFormatPr defaultRowHeight="18.75"/>
  <cols>
    <col min="1" max="1" width="30.875" customWidth="1"/>
    <col min="2" max="2" width="11.125" customWidth="1"/>
    <col min="3" max="4" width="8.125" customWidth="1"/>
  </cols>
  <sheetData>
    <row r="1" spans="1:5" ht="19.5">
      <c r="A1" s="25" t="s">
        <v>36</v>
      </c>
      <c r="B1" s="26"/>
    </row>
    <row r="3" spans="1:5">
      <c r="A3" s="27" t="s">
        <v>37</v>
      </c>
      <c r="B3" s="27" t="s">
        <v>38</v>
      </c>
      <c r="C3" s="27" t="s">
        <v>39</v>
      </c>
      <c r="D3" s="27" t="s">
        <v>40</v>
      </c>
      <c r="E3" s="27" t="s">
        <v>41</v>
      </c>
    </row>
    <row r="4" spans="1:5">
      <c r="A4" s="28" t="s">
        <v>42</v>
      </c>
      <c r="B4" s="29">
        <v>45270</v>
      </c>
      <c r="C4" s="15">
        <f>YEAR(B4)</f>
        <v>2023</v>
      </c>
      <c r="D4" s="15">
        <f>MONTH(B4)</f>
        <v>12</v>
      </c>
      <c r="E4" s="15">
        <f>DAY(B4)</f>
        <v>10</v>
      </c>
    </row>
    <row r="5" spans="1:5">
      <c r="A5" s="30" t="s">
        <v>43</v>
      </c>
      <c r="B5" s="29">
        <v>45319</v>
      </c>
      <c r="C5" s="15"/>
      <c r="D5" s="15"/>
      <c r="E5" s="15"/>
    </row>
    <row r="6" spans="1:5">
      <c r="A6" s="15" t="s">
        <v>44</v>
      </c>
      <c r="B6" s="29">
        <v>45321</v>
      </c>
      <c r="C6" s="15"/>
      <c r="D6" s="15"/>
      <c r="E6" s="15"/>
    </row>
    <row r="7" spans="1:5">
      <c r="A7" s="15" t="s">
        <v>45</v>
      </c>
      <c r="B7" s="29">
        <v>45323</v>
      </c>
      <c r="C7" s="15"/>
      <c r="D7" s="15"/>
      <c r="E7" s="15"/>
    </row>
    <row r="8" spans="1:5">
      <c r="A8" s="15" t="s">
        <v>46</v>
      </c>
      <c r="B8" s="29">
        <v>45344</v>
      </c>
      <c r="C8" s="15"/>
      <c r="D8" s="15"/>
      <c r="E8" s="15"/>
    </row>
    <row r="9" spans="1:5">
      <c r="A9" s="15" t="s">
        <v>47</v>
      </c>
      <c r="B9" s="29">
        <v>45352</v>
      </c>
      <c r="C9" s="15"/>
      <c r="D9" s="15"/>
      <c r="E9" s="15"/>
    </row>
    <row r="10" spans="1:5">
      <c r="A10" s="15" t="s">
        <v>48</v>
      </c>
      <c r="B10" s="29">
        <v>45397</v>
      </c>
      <c r="C10" s="15"/>
      <c r="D10" s="15"/>
      <c r="E10" s="15"/>
    </row>
    <row r="11" spans="1:5">
      <c r="A11" s="30" t="s">
        <v>49</v>
      </c>
      <c r="B11" s="29">
        <v>45565</v>
      </c>
      <c r="C11" s="15"/>
      <c r="D11" s="15"/>
      <c r="E11" s="15"/>
    </row>
    <row r="12" spans="1:5">
      <c r="A12" s="15" t="s">
        <v>50</v>
      </c>
      <c r="B12" s="29">
        <v>45599</v>
      </c>
      <c r="C12" s="15"/>
      <c r="D12" s="15"/>
      <c r="E12" s="15"/>
    </row>
    <row r="13" spans="1:5">
      <c r="A13" s="15" t="s">
        <v>51</v>
      </c>
      <c r="B13" s="29">
        <v>45637</v>
      </c>
      <c r="C13" s="15"/>
      <c r="D13" s="15"/>
      <c r="E13" s="15"/>
    </row>
  </sheetData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3DFC8-CBB9-4401-AF6A-56B1DFCFD254}">
  <dimension ref="A1:E13"/>
  <sheetViews>
    <sheetView workbookViewId="0"/>
  </sheetViews>
  <sheetFormatPr defaultRowHeight="18.75"/>
  <cols>
    <col min="1" max="1" width="30.875" customWidth="1"/>
    <col min="2" max="4" width="7.5" customWidth="1"/>
    <col min="5" max="5" width="11.125" customWidth="1"/>
  </cols>
  <sheetData>
    <row r="1" spans="1:5" ht="19.5">
      <c r="A1" s="25" t="s">
        <v>36</v>
      </c>
      <c r="E1" s="26"/>
    </row>
    <row r="3" spans="1:5">
      <c r="A3" s="27" t="s">
        <v>37</v>
      </c>
      <c r="B3" s="27" t="s">
        <v>39</v>
      </c>
      <c r="C3" s="27" t="s">
        <v>40</v>
      </c>
      <c r="D3" s="27" t="s">
        <v>38</v>
      </c>
      <c r="E3" s="27" t="s">
        <v>38</v>
      </c>
    </row>
    <row r="4" spans="1:5">
      <c r="A4" s="28" t="s">
        <v>42</v>
      </c>
      <c r="B4" s="15">
        <v>2023</v>
      </c>
      <c r="C4" s="15">
        <v>12</v>
      </c>
      <c r="D4" s="15">
        <v>10</v>
      </c>
      <c r="E4" s="29">
        <f>DATE(B4,C4,D4)</f>
        <v>45270</v>
      </c>
    </row>
    <row r="5" spans="1:5">
      <c r="A5" s="30" t="s">
        <v>43</v>
      </c>
      <c r="B5" s="15">
        <v>2024</v>
      </c>
      <c r="C5" s="15">
        <v>1</v>
      </c>
      <c r="D5" s="15">
        <v>28</v>
      </c>
      <c r="E5" s="29"/>
    </row>
    <row r="6" spans="1:5">
      <c r="A6" s="15" t="s">
        <v>44</v>
      </c>
      <c r="B6" s="15">
        <v>2024</v>
      </c>
      <c r="C6" s="15">
        <v>1</v>
      </c>
      <c r="D6" s="15">
        <v>30</v>
      </c>
      <c r="E6" s="29"/>
    </row>
    <row r="7" spans="1:5">
      <c r="A7" s="15" t="s">
        <v>45</v>
      </c>
      <c r="B7" s="15">
        <v>2024</v>
      </c>
      <c r="C7" s="15">
        <v>2</v>
      </c>
      <c r="D7" s="15">
        <v>1</v>
      </c>
      <c r="E7" s="29"/>
    </row>
    <row r="8" spans="1:5">
      <c r="A8" s="15" t="s">
        <v>46</v>
      </c>
      <c r="B8" s="15">
        <v>2024</v>
      </c>
      <c r="C8" s="15">
        <v>2</v>
      </c>
      <c r="D8" s="15">
        <v>22</v>
      </c>
      <c r="E8" s="29"/>
    </row>
    <row r="9" spans="1:5">
      <c r="A9" s="15" t="s">
        <v>47</v>
      </c>
      <c r="B9" s="15">
        <v>2024</v>
      </c>
      <c r="C9" s="15">
        <v>3</v>
      </c>
      <c r="D9" s="15">
        <v>1</v>
      </c>
      <c r="E9" s="29"/>
    </row>
    <row r="10" spans="1:5">
      <c r="A10" s="15" t="s">
        <v>48</v>
      </c>
      <c r="B10" s="15">
        <v>2024</v>
      </c>
      <c r="C10" s="15">
        <v>4</v>
      </c>
      <c r="D10" s="15">
        <v>15</v>
      </c>
      <c r="E10" s="29"/>
    </row>
    <row r="11" spans="1:5">
      <c r="A11" s="30" t="s">
        <v>49</v>
      </c>
      <c r="B11" s="15">
        <v>2024</v>
      </c>
      <c r="C11" s="15">
        <v>9</v>
      </c>
      <c r="D11" s="15">
        <v>30</v>
      </c>
      <c r="E11" s="29"/>
    </row>
    <row r="12" spans="1:5">
      <c r="A12" s="15" t="s">
        <v>50</v>
      </c>
      <c r="B12" s="15">
        <v>2024</v>
      </c>
      <c r="C12" s="15">
        <v>11</v>
      </c>
      <c r="D12" s="15">
        <v>3</v>
      </c>
      <c r="E12" s="29"/>
    </row>
    <row r="13" spans="1:5">
      <c r="A13" s="15" t="s">
        <v>51</v>
      </c>
      <c r="B13" s="15">
        <v>2024</v>
      </c>
      <c r="C13" s="15">
        <v>12</v>
      </c>
      <c r="D13" s="15">
        <v>11</v>
      </c>
      <c r="E13" s="29"/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38568-136B-4A7B-BA9D-D0A965DDE577}">
  <dimension ref="A1:E13"/>
  <sheetViews>
    <sheetView workbookViewId="0"/>
  </sheetViews>
  <sheetFormatPr defaultRowHeight="18.75"/>
  <cols>
    <col min="1" max="1" width="9.875" customWidth="1"/>
    <col min="2" max="2" width="13.125" customWidth="1"/>
    <col min="3" max="3" width="10.375" bestFit="1" customWidth="1"/>
    <col min="4" max="5" width="11.375" customWidth="1"/>
  </cols>
  <sheetData>
    <row r="1" spans="1:5">
      <c r="A1" s="31" t="s">
        <v>52</v>
      </c>
    </row>
    <row r="3" spans="1:5">
      <c r="A3" s="39" t="s">
        <v>53</v>
      </c>
      <c r="B3" s="40" t="s">
        <v>54</v>
      </c>
      <c r="C3" s="40" t="s">
        <v>55</v>
      </c>
      <c r="D3" s="40" t="s">
        <v>80</v>
      </c>
      <c r="E3" s="41" t="s">
        <v>81</v>
      </c>
    </row>
    <row r="4" spans="1:5">
      <c r="A4" s="32" t="s">
        <v>56</v>
      </c>
      <c r="B4" s="33" t="s">
        <v>57</v>
      </c>
      <c r="C4" s="33" t="s">
        <v>58</v>
      </c>
      <c r="D4" s="42">
        <v>44521</v>
      </c>
      <c r="E4" s="34">
        <f ca="1">DATEDIF(D4,TODAY(),"M")</f>
        <v>29</v>
      </c>
    </row>
    <row r="5" spans="1:5">
      <c r="A5" s="32" t="s">
        <v>59</v>
      </c>
      <c r="B5" s="33" t="s">
        <v>60</v>
      </c>
      <c r="C5" s="33" t="s">
        <v>61</v>
      </c>
      <c r="D5" s="42">
        <v>44675</v>
      </c>
      <c r="E5" s="34"/>
    </row>
    <row r="6" spans="1:5">
      <c r="A6" s="32" t="s">
        <v>62</v>
      </c>
      <c r="B6" s="33" t="s">
        <v>63</v>
      </c>
      <c r="C6" s="33" t="s">
        <v>64</v>
      </c>
      <c r="D6" s="42">
        <v>44682</v>
      </c>
      <c r="E6" s="34"/>
    </row>
    <row r="7" spans="1:5">
      <c r="A7" s="32" t="s">
        <v>65</v>
      </c>
      <c r="B7" s="33" t="s">
        <v>66</v>
      </c>
      <c r="C7" s="33" t="s">
        <v>67</v>
      </c>
      <c r="D7" s="42">
        <v>44714</v>
      </c>
      <c r="E7" s="34"/>
    </row>
    <row r="8" spans="1:5">
      <c r="A8" s="32" t="s">
        <v>68</v>
      </c>
      <c r="B8" s="33" t="s">
        <v>69</v>
      </c>
      <c r="C8" s="33" t="s">
        <v>58</v>
      </c>
      <c r="D8" s="42">
        <v>44834</v>
      </c>
      <c r="E8" s="34"/>
    </row>
    <row r="9" spans="1:5">
      <c r="A9" s="32" t="s">
        <v>70</v>
      </c>
      <c r="B9" s="33" t="s">
        <v>71</v>
      </c>
      <c r="C9" s="33" t="s">
        <v>58</v>
      </c>
      <c r="D9" s="42">
        <v>44972</v>
      </c>
      <c r="E9" s="34"/>
    </row>
    <row r="10" spans="1:5">
      <c r="A10" s="32" t="s">
        <v>72</v>
      </c>
      <c r="B10" s="33" t="s">
        <v>73</v>
      </c>
      <c r="C10" s="33" t="s">
        <v>67</v>
      </c>
      <c r="D10" s="42">
        <v>44977</v>
      </c>
      <c r="E10" s="34"/>
    </row>
    <row r="11" spans="1:5">
      <c r="A11" s="32" t="s">
        <v>74</v>
      </c>
      <c r="B11" s="33" t="s">
        <v>75</v>
      </c>
      <c r="C11" s="33" t="s">
        <v>64</v>
      </c>
      <c r="D11" s="42">
        <v>45045</v>
      </c>
      <c r="E11" s="34"/>
    </row>
    <row r="12" spans="1:5">
      <c r="A12" s="32" t="s">
        <v>76</v>
      </c>
      <c r="B12" s="33" t="s">
        <v>77</v>
      </c>
      <c r="C12" s="33" t="s">
        <v>64</v>
      </c>
      <c r="D12" s="42">
        <v>45118</v>
      </c>
      <c r="E12" s="34"/>
    </row>
    <row r="13" spans="1:5">
      <c r="A13" s="35" t="s">
        <v>78</v>
      </c>
      <c r="B13" s="36" t="s">
        <v>79</v>
      </c>
      <c r="C13" s="36" t="s">
        <v>58</v>
      </c>
      <c r="D13" s="43">
        <v>45174</v>
      </c>
      <c r="E13" s="37"/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2024-04-30T09:54:58Z</dcterms:created>
  <dcterms:modified xsi:type="dcterms:W3CDTF">2024-04-30T09:55:01Z</dcterms:modified>
</cp:coreProperties>
</file>