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nodejs\keiriexcel2024\sample\Chapter06\作成後\"/>
    </mc:Choice>
  </mc:AlternateContent>
  <xr:revisionPtr revIDLastSave="0" documentId="13_ncr:1_{D9C18CE2-7F76-4C30-9EA0-41955B3DA3AB}" xr6:coauthVersionLast="47" xr6:coauthVersionMax="47" xr10:uidLastSave="{00000000-0000-0000-0000-000000000000}"/>
  <bookViews>
    <workbookView xWindow="4905" yWindow="6585" windowWidth="20520" windowHeight="12000" activeTab="2" xr2:uid="{F865530D-14E2-41D9-9B41-6F2A25EBA235}"/>
  </bookViews>
  <sheets>
    <sheet name="貼付" sheetId="1" r:id="rId1"/>
    <sheet name="元" sheetId="2" r:id="rId2"/>
    <sheet name="実績" sheetId="3" r:id="rId3"/>
  </sheets>
  <definedNames>
    <definedName name="_xlnm._FilterDatabase" localSheetId="0" hidden="1">貼付!$A$1:$U$132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3" l="1"/>
  <c r="N21" i="3"/>
  <c r="N20" i="3"/>
  <c r="N18" i="3"/>
  <c r="N17" i="3"/>
  <c r="N16" i="3"/>
  <c r="N15" i="3"/>
  <c r="N14" i="3"/>
  <c r="N13" i="3"/>
  <c r="N12" i="3"/>
  <c r="N11" i="3"/>
  <c r="N10" i="3"/>
  <c r="N9" i="3"/>
  <c r="N7" i="3"/>
  <c r="N6" i="3"/>
  <c r="N5" i="3"/>
  <c r="M22" i="3"/>
  <c r="L22" i="3"/>
  <c r="K22" i="3"/>
  <c r="J22" i="3"/>
  <c r="I22" i="3"/>
  <c r="H22" i="3"/>
  <c r="G22" i="3"/>
  <c r="F22" i="3"/>
  <c r="E22" i="3"/>
  <c r="D22" i="3"/>
  <c r="C22" i="3"/>
  <c r="B22" i="3"/>
  <c r="M18" i="3"/>
  <c r="L18" i="3"/>
  <c r="K18" i="3"/>
  <c r="J18" i="3"/>
  <c r="I18" i="3"/>
  <c r="H18" i="3"/>
  <c r="G18" i="3"/>
  <c r="F18" i="3"/>
  <c r="E18" i="3"/>
  <c r="D18" i="3"/>
  <c r="C18" i="3"/>
  <c r="B18" i="3"/>
  <c r="M17" i="3"/>
  <c r="L17" i="3"/>
  <c r="K17" i="3"/>
  <c r="J17" i="3"/>
  <c r="I17" i="3"/>
  <c r="H17" i="3"/>
  <c r="G17" i="3"/>
  <c r="F17" i="3"/>
  <c r="E17" i="3"/>
  <c r="D17" i="3"/>
  <c r="C17" i="3"/>
  <c r="B17" i="3"/>
  <c r="M7" i="3"/>
  <c r="L7" i="3"/>
  <c r="K7" i="3"/>
  <c r="J7" i="3"/>
  <c r="I7" i="3"/>
  <c r="H7" i="3"/>
  <c r="G7" i="3"/>
  <c r="F7" i="3"/>
  <c r="E7" i="3"/>
  <c r="D7" i="3"/>
  <c r="C7" i="3"/>
  <c r="B7" i="3"/>
  <c r="M25" i="3"/>
  <c r="L25" i="3"/>
  <c r="K25" i="3"/>
  <c r="J25" i="3"/>
  <c r="I25" i="3"/>
  <c r="H25" i="3"/>
  <c r="G25" i="3"/>
  <c r="F25" i="3"/>
  <c r="E25" i="3"/>
  <c r="D25" i="3"/>
  <c r="C25" i="3"/>
  <c r="B25" i="3"/>
  <c r="M24" i="3"/>
  <c r="L24" i="3"/>
  <c r="K24" i="3"/>
  <c r="J24" i="3"/>
  <c r="I24" i="3"/>
  <c r="H24" i="3"/>
  <c r="G24" i="3"/>
  <c r="F24" i="3"/>
  <c r="E24" i="3"/>
  <c r="D24" i="3"/>
  <c r="C24" i="3"/>
  <c r="B24" i="3"/>
  <c r="M21" i="3"/>
  <c r="L21" i="3"/>
  <c r="K21" i="3"/>
  <c r="J21" i="3"/>
  <c r="I21" i="3"/>
  <c r="H21" i="3"/>
  <c r="G21" i="3"/>
  <c r="F21" i="3"/>
  <c r="E21" i="3"/>
  <c r="D21" i="3"/>
  <c r="C21" i="3"/>
  <c r="B21" i="3"/>
  <c r="M20" i="3"/>
  <c r="L20" i="3"/>
  <c r="K20" i="3"/>
  <c r="J20" i="3"/>
  <c r="I20" i="3"/>
  <c r="H20" i="3"/>
  <c r="G20" i="3"/>
  <c r="F20" i="3"/>
  <c r="E20" i="3"/>
  <c r="D20" i="3"/>
  <c r="C20" i="3"/>
  <c r="B20" i="3"/>
  <c r="M16" i="3"/>
  <c r="L16" i="3"/>
  <c r="K16" i="3"/>
  <c r="J16" i="3"/>
  <c r="I16" i="3"/>
  <c r="H16" i="3"/>
  <c r="G16" i="3"/>
  <c r="F16" i="3"/>
  <c r="E16" i="3"/>
  <c r="D16" i="3"/>
  <c r="C16" i="3"/>
  <c r="B16" i="3"/>
  <c r="M15" i="3"/>
  <c r="L15" i="3"/>
  <c r="K15" i="3"/>
  <c r="J15" i="3"/>
  <c r="I15" i="3"/>
  <c r="H15" i="3"/>
  <c r="G15" i="3"/>
  <c r="F15" i="3"/>
  <c r="E15" i="3"/>
  <c r="D15" i="3"/>
  <c r="C15" i="3"/>
  <c r="B15" i="3"/>
  <c r="M14" i="3"/>
  <c r="L14" i="3"/>
  <c r="K14" i="3"/>
  <c r="J14" i="3"/>
  <c r="I14" i="3"/>
  <c r="H14" i="3"/>
  <c r="G14" i="3"/>
  <c r="F14" i="3"/>
  <c r="E14" i="3"/>
  <c r="D14" i="3"/>
  <c r="C14" i="3"/>
  <c r="B14" i="3"/>
  <c r="M13" i="3"/>
  <c r="L13" i="3"/>
  <c r="K13" i="3"/>
  <c r="J13" i="3"/>
  <c r="I13" i="3"/>
  <c r="H13" i="3"/>
  <c r="G13" i="3"/>
  <c r="F13" i="3"/>
  <c r="E13" i="3"/>
  <c r="D13" i="3"/>
  <c r="C13" i="3"/>
  <c r="B13" i="3"/>
  <c r="M12" i="3"/>
  <c r="L12" i="3"/>
  <c r="K12" i="3"/>
  <c r="J12" i="3"/>
  <c r="I12" i="3"/>
  <c r="H12" i="3"/>
  <c r="G12" i="3"/>
  <c r="F12" i="3"/>
  <c r="E12" i="3"/>
  <c r="D12" i="3"/>
  <c r="C12" i="3"/>
  <c r="B12" i="3"/>
  <c r="M11" i="3"/>
  <c r="L11" i="3"/>
  <c r="K11" i="3"/>
  <c r="J11" i="3"/>
  <c r="I11" i="3"/>
  <c r="H11" i="3"/>
  <c r="G11" i="3"/>
  <c r="F11" i="3"/>
  <c r="E11" i="3"/>
  <c r="D11" i="3"/>
  <c r="C11" i="3"/>
  <c r="B11" i="3"/>
  <c r="M10" i="3"/>
  <c r="L10" i="3"/>
  <c r="K10" i="3"/>
  <c r="J10" i="3"/>
  <c r="I10" i="3"/>
  <c r="H10" i="3"/>
  <c r="G10" i="3"/>
  <c r="F10" i="3"/>
  <c r="E10" i="3"/>
  <c r="D10" i="3"/>
  <c r="C10" i="3"/>
  <c r="B10" i="3"/>
  <c r="M9" i="3"/>
  <c r="L9" i="3"/>
  <c r="K9" i="3"/>
  <c r="J9" i="3"/>
  <c r="I9" i="3"/>
  <c r="H9" i="3"/>
  <c r="G9" i="3"/>
  <c r="F9" i="3"/>
  <c r="E9" i="3"/>
  <c r="D9" i="3"/>
  <c r="C9" i="3"/>
  <c r="B9" i="3"/>
  <c r="M6" i="3"/>
  <c r="L6" i="3"/>
  <c r="K6" i="3"/>
  <c r="J6" i="3"/>
  <c r="I6" i="3"/>
  <c r="H6" i="3"/>
  <c r="G6" i="3"/>
  <c r="F6" i="3"/>
  <c r="E6" i="3"/>
  <c r="D6" i="3"/>
  <c r="C6" i="3"/>
  <c r="B6" i="3"/>
  <c r="M5" i="3"/>
  <c r="L5" i="3"/>
  <c r="K5" i="3"/>
  <c r="J5" i="3"/>
  <c r="I5" i="3"/>
  <c r="H5" i="3"/>
  <c r="G5" i="3"/>
  <c r="F5" i="3"/>
  <c r="E5" i="3"/>
  <c r="D5" i="3"/>
  <c r="C5" i="3"/>
  <c r="B5" i="3"/>
  <c r="M4" i="3"/>
  <c r="L4" i="3"/>
  <c r="K4" i="3"/>
  <c r="J4" i="3"/>
  <c r="I4" i="3"/>
  <c r="H4" i="3"/>
  <c r="G4" i="3"/>
  <c r="F4" i="3"/>
  <c r="E4" i="3"/>
  <c r="D4" i="3"/>
  <c r="C4" i="3"/>
  <c r="B4" i="3"/>
  <c r="N51" i="2" l="1"/>
  <c r="M51" i="2"/>
  <c r="L51" i="2"/>
  <c r="K51" i="2"/>
  <c r="J51" i="2"/>
  <c r="I51" i="2"/>
  <c r="H51" i="2"/>
  <c r="G51" i="2"/>
  <c r="F51" i="2"/>
  <c r="E51" i="2"/>
  <c r="D51" i="2"/>
  <c r="C51" i="2"/>
  <c r="N50" i="2"/>
  <c r="M50" i="2"/>
  <c r="L50" i="2"/>
  <c r="K50" i="2"/>
  <c r="J50" i="2"/>
  <c r="I50" i="2"/>
  <c r="H50" i="2"/>
  <c r="G50" i="2"/>
  <c r="F50" i="2"/>
  <c r="E50" i="2"/>
  <c r="D50" i="2"/>
  <c r="C50" i="2"/>
  <c r="N49" i="2"/>
  <c r="M49" i="2"/>
  <c r="L49" i="2"/>
  <c r="K49" i="2"/>
  <c r="J49" i="2"/>
  <c r="I49" i="2"/>
  <c r="H49" i="2"/>
  <c r="G49" i="2"/>
  <c r="F49" i="2"/>
  <c r="E49" i="2"/>
  <c r="D49" i="2"/>
  <c r="C49" i="2"/>
  <c r="N48" i="2"/>
  <c r="M48" i="2"/>
  <c r="L48" i="2"/>
  <c r="K48" i="2"/>
  <c r="J48" i="2"/>
  <c r="I48" i="2"/>
  <c r="H48" i="2"/>
  <c r="G48" i="2"/>
  <c r="F48" i="2"/>
  <c r="E48" i="2"/>
  <c r="D48" i="2"/>
  <c r="C48" i="2"/>
  <c r="N47" i="2"/>
  <c r="M47" i="2"/>
  <c r="L47" i="2"/>
  <c r="K47" i="2"/>
  <c r="J47" i="2"/>
  <c r="I47" i="2"/>
  <c r="H47" i="2"/>
  <c r="G47" i="2"/>
  <c r="F47" i="2"/>
  <c r="E47" i="2"/>
  <c r="D47" i="2"/>
  <c r="C47" i="2"/>
  <c r="N46" i="2"/>
  <c r="M46" i="2"/>
  <c r="L46" i="2"/>
  <c r="K46" i="2"/>
  <c r="J46" i="2"/>
  <c r="I46" i="2"/>
  <c r="H46" i="2"/>
  <c r="G46" i="2"/>
  <c r="F46" i="2"/>
  <c r="E46" i="2"/>
  <c r="D46" i="2"/>
  <c r="C46" i="2"/>
  <c r="N45" i="2"/>
  <c r="M45" i="2"/>
  <c r="L45" i="2"/>
  <c r="K45" i="2"/>
  <c r="J45" i="2"/>
  <c r="I45" i="2"/>
  <c r="H45" i="2"/>
  <c r="G45" i="2"/>
  <c r="F45" i="2"/>
  <c r="E45" i="2"/>
  <c r="D45" i="2"/>
  <c r="C45" i="2"/>
  <c r="N44" i="2"/>
  <c r="M44" i="2"/>
  <c r="L44" i="2"/>
  <c r="K44" i="2"/>
  <c r="J44" i="2"/>
  <c r="I44" i="2"/>
  <c r="H44" i="2"/>
  <c r="G44" i="2"/>
  <c r="F44" i="2"/>
  <c r="E44" i="2"/>
  <c r="D44" i="2"/>
  <c r="C44" i="2"/>
  <c r="N43" i="2"/>
  <c r="M43" i="2"/>
  <c r="L43" i="2"/>
  <c r="K43" i="2"/>
  <c r="J43" i="2"/>
  <c r="I43" i="2"/>
  <c r="H43" i="2"/>
  <c r="G43" i="2"/>
  <c r="F43" i="2"/>
  <c r="E43" i="2"/>
  <c r="D43" i="2"/>
  <c r="C43" i="2"/>
  <c r="N42" i="2"/>
  <c r="M42" i="2"/>
  <c r="L42" i="2"/>
  <c r="K42" i="2"/>
  <c r="J42" i="2"/>
  <c r="I42" i="2"/>
  <c r="H42" i="2"/>
  <c r="G42" i="2"/>
  <c r="F42" i="2"/>
  <c r="E42" i="2"/>
  <c r="D42" i="2"/>
  <c r="C42" i="2"/>
  <c r="N41" i="2"/>
  <c r="M41" i="2"/>
  <c r="L41" i="2"/>
  <c r="K41" i="2"/>
  <c r="J41" i="2"/>
  <c r="I41" i="2"/>
  <c r="H41" i="2"/>
  <c r="G41" i="2"/>
  <c r="F41" i="2"/>
  <c r="E41" i="2"/>
  <c r="D41" i="2"/>
  <c r="C41" i="2"/>
  <c r="N40" i="2"/>
  <c r="M40" i="2"/>
  <c r="L40" i="2"/>
  <c r="K40" i="2"/>
  <c r="J40" i="2"/>
  <c r="I40" i="2"/>
  <c r="H40" i="2"/>
  <c r="G40" i="2"/>
  <c r="F40" i="2"/>
  <c r="E40" i="2"/>
  <c r="D40" i="2"/>
  <c r="C40" i="2"/>
  <c r="N39" i="2"/>
  <c r="M39" i="2"/>
  <c r="L39" i="2"/>
  <c r="K39" i="2"/>
  <c r="J39" i="2"/>
  <c r="I39" i="2"/>
  <c r="H39" i="2"/>
  <c r="G39" i="2"/>
  <c r="F39" i="2"/>
  <c r="E39" i="2"/>
  <c r="D39" i="2"/>
  <c r="C39" i="2"/>
  <c r="N38" i="2"/>
  <c r="M38" i="2"/>
  <c r="L38" i="2"/>
  <c r="K38" i="2"/>
  <c r="J38" i="2"/>
  <c r="I38" i="2"/>
  <c r="H38" i="2"/>
  <c r="G38" i="2"/>
  <c r="F38" i="2"/>
  <c r="E38" i="2"/>
  <c r="D38" i="2"/>
  <c r="C38" i="2"/>
  <c r="N37" i="2"/>
  <c r="M37" i="2"/>
  <c r="L37" i="2"/>
  <c r="K37" i="2"/>
  <c r="J37" i="2"/>
  <c r="I37" i="2"/>
  <c r="H37" i="2"/>
  <c r="G37" i="2"/>
  <c r="F37" i="2"/>
  <c r="E37" i="2"/>
  <c r="D37" i="2"/>
  <c r="C37" i="2"/>
  <c r="N36" i="2"/>
  <c r="M36" i="2"/>
  <c r="L36" i="2"/>
  <c r="K36" i="2"/>
  <c r="J36" i="2"/>
  <c r="I36" i="2"/>
  <c r="H36" i="2"/>
  <c r="G36" i="2"/>
  <c r="F36" i="2"/>
  <c r="E36" i="2"/>
  <c r="D36" i="2"/>
  <c r="C36" i="2"/>
  <c r="N35" i="2"/>
  <c r="M35" i="2"/>
  <c r="L35" i="2"/>
  <c r="K35" i="2"/>
  <c r="J35" i="2"/>
  <c r="I35" i="2"/>
  <c r="H35" i="2"/>
  <c r="G35" i="2"/>
  <c r="F35" i="2"/>
  <c r="E35" i="2"/>
  <c r="D35" i="2"/>
  <c r="C35" i="2"/>
  <c r="N34" i="2"/>
  <c r="M34" i="2"/>
  <c r="L34" i="2"/>
  <c r="K34" i="2"/>
  <c r="J34" i="2"/>
  <c r="I34" i="2"/>
  <c r="H34" i="2"/>
  <c r="G34" i="2"/>
  <c r="F34" i="2"/>
  <c r="E34" i="2"/>
  <c r="D34" i="2"/>
  <c r="C34" i="2"/>
  <c r="N33" i="2"/>
  <c r="M33" i="2"/>
  <c r="L33" i="2"/>
  <c r="K33" i="2"/>
  <c r="J33" i="2"/>
  <c r="I33" i="2"/>
  <c r="H33" i="2"/>
  <c r="G33" i="2"/>
  <c r="F33" i="2"/>
  <c r="E33" i="2"/>
  <c r="D33" i="2"/>
  <c r="C33" i="2"/>
  <c r="N32" i="2"/>
  <c r="M32" i="2"/>
  <c r="L32" i="2"/>
  <c r="K32" i="2"/>
  <c r="J32" i="2"/>
  <c r="I32" i="2"/>
  <c r="H32" i="2"/>
  <c r="G32" i="2"/>
  <c r="F32" i="2"/>
  <c r="E32" i="2"/>
  <c r="D32" i="2"/>
  <c r="C32" i="2"/>
  <c r="N31" i="2"/>
  <c r="M31" i="2"/>
  <c r="L31" i="2"/>
  <c r="K31" i="2"/>
  <c r="J31" i="2"/>
  <c r="I31" i="2"/>
  <c r="H31" i="2"/>
  <c r="G31" i="2"/>
  <c r="F31" i="2"/>
  <c r="E31" i="2"/>
  <c r="D31" i="2"/>
  <c r="C31" i="2"/>
  <c r="N30" i="2"/>
  <c r="M30" i="2"/>
  <c r="L30" i="2"/>
  <c r="K30" i="2"/>
  <c r="J30" i="2"/>
  <c r="I30" i="2"/>
  <c r="H30" i="2"/>
  <c r="G30" i="2"/>
  <c r="F30" i="2"/>
  <c r="E30" i="2"/>
  <c r="D30" i="2"/>
  <c r="C30" i="2"/>
  <c r="N29" i="2"/>
  <c r="M29" i="2"/>
  <c r="L29" i="2"/>
  <c r="K29" i="2"/>
  <c r="J29" i="2"/>
  <c r="I29" i="2"/>
  <c r="H29" i="2"/>
  <c r="G29" i="2"/>
  <c r="F29" i="2"/>
  <c r="E29" i="2"/>
  <c r="D29" i="2"/>
  <c r="C29" i="2"/>
  <c r="N28" i="2"/>
  <c r="M28" i="2"/>
  <c r="L28" i="2"/>
  <c r="K28" i="2"/>
  <c r="J28" i="2"/>
  <c r="I28" i="2"/>
  <c r="H28" i="2"/>
  <c r="G28" i="2"/>
  <c r="F28" i="2"/>
  <c r="E28" i="2"/>
  <c r="D28" i="2"/>
  <c r="C28" i="2"/>
  <c r="N27" i="2"/>
  <c r="M27" i="2"/>
  <c r="L27" i="2"/>
  <c r="K27" i="2"/>
  <c r="J27" i="2"/>
  <c r="I27" i="2"/>
  <c r="H27" i="2"/>
  <c r="G27" i="2"/>
  <c r="F27" i="2"/>
  <c r="E27" i="2"/>
  <c r="D27" i="2"/>
  <c r="C27" i="2"/>
  <c r="N26" i="2"/>
  <c r="M26" i="2"/>
  <c r="L26" i="2"/>
  <c r="K26" i="2"/>
  <c r="J26" i="2"/>
  <c r="I26" i="2"/>
  <c r="H26" i="2"/>
  <c r="G26" i="2"/>
  <c r="F26" i="2"/>
  <c r="E26" i="2"/>
  <c r="D26" i="2"/>
  <c r="C26" i="2"/>
  <c r="N25" i="2"/>
  <c r="M25" i="2"/>
  <c r="L25" i="2"/>
  <c r="K25" i="2"/>
  <c r="J25" i="2"/>
  <c r="I25" i="2"/>
  <c r="H25" i="2"/>
  <c r="G25" i="2"/>
  <c r="F25" i="2"/>
  <c r="E25" i="2"/>
  <c r="D25" i="2"/>
  <c r="C25" i="2"/>
  <c r="N24" i="2"/>
  <c r="M24" i="2"/>
  <c r="L24" i="2"/>
  <c r="K24" i="2"/>
  <c r="J24" i="2"/>
  <c r="I24" i="2"/>
  <c r="H24" i="2"/>
  <c r="G24" i="2"/>
  <c r="F24" i="2"/>
  <c r="E24" i="2"/>
  <c r="D24" i="2"/>
  <c r="C24" i="2"/>
  <c r="N22" i="2"/>
  <c r="M22" i="2"/>
  <c r="L22" i="2"/>
  <c r="K22" i="2"/>
  <c r="J22" i="2"/>
  <c r="I22" i="2"/>
  <c r="H22" i="2"/>
  <c r="G22" i="2"/>
  <c r="F22" i="2"/>
  <c r="E22" i="2"/>
  <c r="D22" i="2"/>
  <c r="C22" i="2"/>
  <c r="N21" i="2"/>
  <c r="M21" i="2"/>
  <c r="L21" i="2"/>
  <c r="K21" i="2"/>
  <c r="J21" i="2"/>
  <c r="I21" i="2"/>
  <c r="H21" i="2"/>
  <c r="G21" i="2"/>
  <c r="F21" i="2"/>
  <c r="E21" i="2"/>
  <c r="D21" i="2"/>
  <c r="C21" i="2"/>
  <c r="N20" i="2"/>
  <c r="M20" i="2"/>
  <c r="L20" i="2"/>
  <c r="K20" i="2"/>
  <c r="J20" i="2"/>
  <c r="I20" i="2"/>
  <c r="H20" i="2"/>
  <c r="G20" i="2"/>
  <c r="F20" i="2"/>
  <c r="E20" i="2"/>
  <c r="D20" i="2"/>
  <c r="C20" i="2"/>
  <c r="N19" i="2"/>
  <c r="M19" i="2"/>
  <c r="L19" i="2"/>
  <c r="K19" i="2"/>
  <c r="J19" i="2"/>
  <c r="I19" i="2"/>
  <c r="H19" i="2"/>
  <c r="G19" i="2"/>
  <c r="F19" i="2"/>
  <c r="E19" i="2"/>
  <c r="D19" i="2"/>
  <c r="C19" i="2"/>
  <c r="N18" i="2"/>
  <c r="M18" i="2"/>
  <c r="L18" i="2"/>
  <c r="K18" i="2"/>
  <c r="J18" i="2"/>
  <c r="I18" i="2"/>
  <c r="H18" i="2"/>
  <c r="G18" i="2"/>
  <c r="F18" i="2"/>
  <c r="E18" i="2"/>
  <c r="D18" i="2"/>
  <c r="C18" i="2"/>
  <c r="N17" i="2"/>
  <c r="M17" i="2"/>
  <c r="L17" i="2"/>
  <c r="K17" i="2"/>
  <c r="J17" i="2"/>
  <c r="I17" i="2"/>
  <c r="H17" i="2"/>
  <c r="G17" i="2"/>
  <c r="F17" i="2"/>
  <c r="E17" i="2"/>
  <c r="D17" i="2"/>
  <c r="C17" i="2"/>
  <c r="N16" i="2"/>
  <c r="M16" i="2"/>
  <c r="L16" i="2"/>
  <c r="K16" i="2"/>
  <c r="J16" i="2"/>
  <c r="I16" i="2"/>
  <c r="H16" i="2"/>
  <c r="G16" i="2"/>
  <c r="F16" i="2"/>
  <c r="E16" i="2"/>
  <c r="D16" i="2"/>
  <c r="C16" i="2"/>
  <c r="N15" i="2"/>
  <c r="M15" i="2"/>
  <c r="L15" i="2"/>
  <c r="K15" i="2"/>
  <c r="J15" i="2"/>
  <c r="I15" i="2"/>
  <c r="H15" i="2"/>
  <c r="G15" i="2"/>
  <c r="F15" i="2"/>
  <c r="E15" i="2"/>
  <c r="D15" i="2"/>
  <c r="C15" i="2"/>
  <c r="N14" i="2"/>
  <c r="M14" i="2"/>
  <c r="L14" i="2"/>
  <c r="K14" i="2"/>
  <c r="J14" i="2"/>
  <c r="I14" i="2"/>
  <c r="H14" i="2"/>
  <c r="G14" i="2"/>
  <c r="F14" i="2"/>
  <c r="E14" i="2"/>
  <c r="D14" i="2"/>
  <c r="C14" i="2"/>
  <c r="N13" i="2"/>
  <c r="M13" i="2"/>
  <c r="L13" i="2"/>
  <c r="K13" i="2"/>
  <c r="J13" i="2"/>
  <c r="I13" i="2"/>
  <c r="H13" i="2"/>
  <c r="G13" i="2"/>
  <c r="F13" i="2"/>
  <c r="E13" i="2"/>
  <c r="D13" i="2"/>
  <c r="C13" i="2"/>
  <c r="N12" i="2"/>
  <c r="M12" i="2"/>
  <c r="L12" i="2"/>
  <c r="K12" i="2"/>
  <c r="J12" i="2"/>
  <c r="I12" i="2"/>
  <c r="H12" i="2"/>
  <c r="G12" i="2"/>
  <c r="F12" i="2"/>
  <c r="E12" i="2"/>
  <c r="D12" i="2"/>
  <c r="C12" i="2"/>
  <c r="N11" i="2"/>
  <c r="M11" i="2"/>
  <c r="L11" i="2"/>
  <c r="K11" i="2"/>
  <c r="J11" i="2"/>
  <c r="I11" i="2"/>
  <c r="H11" i="2"/>
  <c r="G11" i="2"/>
  <c r="F11" i="2"/>
  <c r="E11" i="2"/>
  <c r="D11" i="2"/>
  <c r="C11" i="2"/>
  <c r="N10" i="2"/>
  <c r="M10" i="2"/>
  <c r="L10" i="2"/>
  <c r="K10" i="2"/>
  <c r="J10" i="2"/>
  <c r="I10" i="2"/>
  <c r="H10" i="2"/>
  <c r="G10" i="2"/>
  <c r="F10" i="2"/>
  <c r="E10" i="2"/>
  <c r="D10" i="2"/>
  <c r="C10" i="2"/>
  <c r="N9" i="2"/>
  <c r="M9" i="2"/>
  <c r="L9" i="2"/>
  <c r="K9" i="2"/>
  <c r="J9" i="2"/>
  <c r="I9" i="2"/>
  <c r="H9" i="2"/>
  <c r="G9" i="2"/>
  <c r="F9" i="2"/>
  <c r="E9" i="2"/>
  <c r="D9" i="2"/>
  <c r="C9" i="2"/>
  <c r="N8" i="2"/>
  <c r="M8" i="2"/>
  <c r="L8" i="2"/>
  <c r="K8" i="2"/>
  <c r="J8" i="2"/>
  <c r="I8" i="2"/>
  <c r="H8" i="2"/>
  <c r="G8" i="2"/>
  <c r="F8" i="2"/>
  <c r="E8" i="2"/>
  <c r="D8" i="2"/>
  <c r="C8" i="2"/>
  <c r="N7" i="2"/>
  <c r="M7" i="2"/>
  <c r="L7" i="2"/>
  <c r="K7" i="2"/>
  <c r="J7" i="2"/>
  <c r="I7" i="2"/>
  <c r="H7" i="2"/>
  <c r="G7" i="2"/>
  <c r="F7" i="2"/>
  <c r="E7" i="2"/>
  <c r="D7" i="2"/>
  <c r="C7" i="2"/>
  <c r="N6" i="2"/>
  <c r="M6" i="2"/>
  <c r="L6" i="2"/>
  <c r="K6" i="2"/>
  <c r="J6" i="2"/>
  <c r="I6" i="2"/>
  <c r="H6" i="2"/>
  <c r="G6" i="2"/>
  <c r="F6" i="2"/>
  <c r="E6" i="2"/>
  <c r="D6" i="2"/>
  <c r="C6" i="2"/>
  <c r="N5" i="2"/>
  <c r="M5" i="2"/>
  <c r="L5" i="2"/>
  <c r="K5" i="2"/>
  <c r="J5" i="2"/>
  <c r="I5" i="2"/>
  <c r="H5" i="2"/>
  <c r="G5" i="2"/>
  <c r="F5" i="2"/>
  <c r="E5" i="2"/>
  <c r="D5" i="2"/>
  <c r="C5" i="2"/>
  <c r="C4" i="2"/>
  <c r="D4" i="2" s="1"/>
  <c r="E4" i="2" s="1"/>
  <c r="F4" i="2" s="1"/>
  <c r="G4" i="2" s="1"/>
  <c r="H4" i="2" s="1"/>
  <c r="I4" i="2" s="1"/>
  <c r="J4" i="2" s="1"/>
  <c r="K4" i="2" s="1"/>
  <c r="L4" i="2" s="1"/>
  <c r="M4" i="2" s="1"/>
  <c r="N4" i="2" s="1"/>
</calcChain>
</file>

<file path=xl/sharedStrings.xml><?xml version="1.0" encoding="utf-8"?>
<sst xmlns="http://schemas.openxmlformats.org/spreadsheetml/2006/main" count="505" uniqueCount="179">
  <si>
    <t>帳票名</t>
  </si>
  <si>
    <t>残高試算表(年間推移)</t>
  </si>
  <si>
    <t>書式名</t>
  </si>
  <si>
    <t>汎用形式</t>
  </si>
  <si>
    <t>事業所名</t>
  </si>
  <si>
    <t>山田商事株式会社</t>
  </si>
  <si>
    <t>処理日時</t>
  </si>
  <si>
    <t>集計期間</t>
  </si>
  <si>
    <t>決算仕訳を含む</t>
  </si>
  <si>
    <t>税抜／税込</t>
  </si>
  <si>
    <t>税抜</t>
  </si>
  <si>
    <t>[表題行]</t>
  </si>
  <si>
    <t>集計部門</t>
  </si>
  <si>
    <t>分類</t>
  </si>
  <si>
    <t>勘定科目</t>
  </si>
  <si>
    <t xml:space="preserve"> 4月度</t>
  </si>
  <si>
    <t xml:space="preserve"> 5月度</t>
  </si>
  <si>
    <t xml:space="preserve"> 6月度</t>
  </si>
  <si>
    <t xml:space="preserve"> 7月度</t>
  </si>
  <si>
    <t xml:space="preserve"> 8月度</t>
  </si>
  <si>
    <t xml:space="preserve"> 9月度</t>
  </si>
  <si>
    <t>上半期残高(合計)</t>
  </si>
  <si>
    <t>10月度</t>
  </si>
  <si>
    <t>11月度</t>
  </si>
  <si>
    <t>12月度</t>
  </si>
  <si>
    <t xml:space="preserve"> 1月度</t>
  </si>
  <si>
    <t xml:space="preserve"> 2月度</t>
  </si>
  <si>
    <t xml:space="preserve"> 3月度</t>
  </si>
  <si>
    <t>下半期残高(合計)</t>
  </si>
  <si>
    <t>当期仮残高(合計)</t>
  </si>
  <si>
    <t>決算残高(合計)</t>
  </si>
  <si>
    <t>当期残高(合計)</t>
  </si>
  <si>
    <t>[区分行]</t>
  </si>
  <si>
    <t>[貸借対照表]</t>
  </si>
  <si>
    <t>[現金･預金]</t>
  </si>
  <si>
    <t>[明細行]</t>
  </si>
  <si>
    <t>現金</t>
  </si>
  <si>
    <t>普通預金</t>
  </si>
  <si>
    <t>[合計行]</t>
  </si>
  <si>
    <t>現金･預金合計</t>
  </si>
  <si>
    <t>[売上債権]</t>
  </si>
  <si>
    <t>売掛金</t>
  </si>
  <si>
    <t>売上債権合計</t>
  </si>
  <si>
    <t>[有価証券]</t>
  </si>
  <si>
    <t>有価証券</t>
  </si>
  <si>
    <t>有価証券合計</t>
  </si>
  <si>
    <t>[棚卸資産]</t>
  </si>
  <si>
    <t>商品</t>
  </si>
  <si>
    <t>棚卸資産合計</t>
  </si>
  <si>
    <t>[他流動資産]</t>
  </si>
  <si>
    <t>仮払消費税等</t>
  </si>
  <si>
    <t>他流動資産合計</t>
  </si>
  <si>
    <t>流動資産合計</t>
  </si>
  <si>
    <t>[有形固定資産]</t>
  </si>
  <si>
    <t>工具器具備品</t>
  </si>
  <si>
    <t>有形固定資産計</t>
  </si>
  <si>
    <t>[無形固定資産]</t>
  </si>
  <si>
    <t>電話加入権</t>
  </si>
  <si>
    <t>無形固定資産計</t>
  </si>
  <si>
    <t>[投資その他の資産]</t>
  </si>
  <si>
    <t>敷金</t>
  </si>
  <si>
    <t>投資その他の資産合計</t>
  </si>
  <si>
    <t>固定資産合計</t>
  </si>
  <si>
    <t>[繰延資産]</t>
  </si>
  <si>
    <t>繰延資産合計</t>
  </si>
  <si>
    <t>[諸口]</t>
  </si>
  <si>
    <t>資産合計</t>
  </si>
  <si>
    <t>[仕入債務]</t>
  </si>
  <si>
    <t>買掛金</t>
  </si>
  <si>
    <t>仕入債務合計</t>
  </si>
  <si>
    <t>[他流動負債]</t>
  </si>
  <si>
    <t>未払金</t>
  </si>
  <si>
    <t>未払法人税等</t>
  </si>
  <si>
    <t>未払消費税等</t>
  </si>
  <si>
    <t>預り金</t>
  </si>
  <si>
    <t>仮受消費税等</t>
  </si>
  <si>
    <t>他流動負債合計</t>
  </si>
  <si>
    <t>流動負債合計</t>
  </si>
  <si>
    <t>[固定負債]</t>
  </si>
  <si>
    <t>長期借入金</t>
  </si>
  <si>
    <t>固定負債合計</t>
  </si>
  <si>
    <t>負債合計</t>
  </si>
  <si>
    <t>[資本金]</t>
  </si>
  <si>
    <t>資本金</t>
  </si>
  <si>
    <t>資本金合計</t>
  </si>
  <si>
    <t>[新株式申込証拠金]</t>
  </si>
  <si>
    <t>新株式申込証拠金合計</t>
  </si>
  <si>
    <t>[資本剰余金]</t>
  </si>
  <si>
    <t>資本準備金合計</t>
  </si>
  <si>
    <t>その他資本剰余金合計</t>
  </si>
  <si>
    <t>資本剰余金合計</t>
  </si>
  <si>
    <t>[利益剰余金]</t>
  </si>
  <si>
    <t>利益準備金合計</t>
  </si>
  <si>
    <t>任意積立金合計</t>
  </si>
  <si>
    <t>繰越利益</t>
  </si>
  <si>
    <t>当期純損益金額</t>
  </si>
  <si>
    <t>繰越利益剰余金合計</t>
  </si>
  <si>
    <t>その他利益剰余金合計</t>
  </si>
  <si>
    <t>利益剰余金合計</t>
  </si>
  <si>
    <t>[自己株式]</t>
  </si>
  <si>
    <t>自己株式合計</t>
  </si>
  <si>
    <t>[自己株式申込証拠金]</t>
  </si>
  <si>
    <t>自己株式申込証拠金合計</t>
  </si>
  <si>
    <t>株主資本合計</t>
  </si>
  <si>
    <t>[評価･換算差額等]</t>
  </si>
  <si>
    <t>評価･換算差額等合計</t>
  </si>
  <si>
    <t>[新株予約権]</t>
  </si>
  <si>
    <t>新株予約権合計</t>
  </si>
  <si>
    <t>純資産合計</t>
  </si>
  <si>
    <t>負債･純資産合計</t>
  </si>
  <si>
    <t>[損益計算書]</t>
  </si>
  <si>
    <t>[売上高]</t>
  </si>
  <si>
    <t>売上高</t>
  </si>
  <si>
    <t>売上高合計</t>
  </si>
  <si>
    <t>[売上原価]</t>
  </si>
  <si>
    <t>期首商品棚卸高</t>
  </si>
  <si>
    <t>仕入高</t>
  </si>
  <si>
    <t>当期商品仕入高</t>
  </si>
  <si>
    <t>合計</t>
  </si>
  <si>
    <t>期末商品棚卸高</t>
  </si>
  <si>
    <t>売上原価</t>
  </si>
  <si>
    <t>売上総損益金額</t>
  </si>
  <si>
    <t>[販売管理費]</t>
  </si>
  <si>
    <t>役員報酬</t>
  </si>
  <si>
    <t>給料手当</t>
  </si>
  <si>
    <t>法定福利費</t>
  </si>
  <si>
    <t>荷造運賃</t>
  </si>
  <si>
    <t>交際費</t>
  </si>
  <si>
    <t>会議費</t>
  </si>
  <si>
    <t>旅費交通費</t>
  </si>
  <si>
    <t>通信費</t>
  </si>
  <si>
    <t>消耗品費</t>
  </si>
  <si>
    <t>修繕費</t>
  </si>
  <si>
    <t>水道光熱費</t>
  </si>
  <si>
    <t>支払手数料</t>
  </si>
  <si>
    <t>車両費</t>
  </si>
  <si>
    <t>地代家賃</t>
  </si>
  <si>
    <t>保険料</t>
  </si>
  <si>
    <t>租税公課</t>
  </si>
  <si>
    <t>支払報酬料</t>
  </si>
  <si>
    <t>減価償却費</t>
  </si>
  <si>
    <t>雑費</t>
  </si>
  <si>
    <t>販売管理費計</t>
  </si>
  <si>
    <t>営業損益金額</t>
  </si>
  <si>
    <t>[営業外収益]</t>
  </si>
  <si>
    <t>受取利息</t>
  </si>
  <si>
    <t>雑収入</t>
  </si>
  <si>
    <t>営業外収益合計</t>
  </si>
  <si>
    <t>[営業外費用]</t>
  </si>
  <si>
    <t>支払利息</t>
  </si>
  <si>
    <t>営業外費用合計</t>
  </si>
  <si>
    <t>経常損益金額</t>
  </si>
  <si>
    <t>[特別利益]</t>
  </si>
  <si>
    <t>特別利益合計</t>
  </si>
  <si>
    <t>[特別損失]</t>
  </si>
  <si>
    <t>特別損失合計</t>
  </si>
  <si>
    <t>[当期純損益]</t>
  </si>
  <si>
    <t>税引前当期純損益金額</t>
  </si>
  <si>
    <t>法人税、住民税及び事業税</t>
  </si>
  <si>
    <t>勘定科目</t>
    <rPh sb="0" eb="4">
      <t>カンジョウカモク</t>
    </rPh>
    <phoneticPr fontId="1"/>
  </si>
  <si>
    <t>売上原価</t>
    <rPh sb="0" eb="4">
      <t>ウリアゲゲンカ</t>
    </rPh>
    <phoneticPr fontId="1"/>
  </si>
  <si>
    <t>転記元列</t>
    <rPh sb="0" eb="3">
      <t>テンキモト</t>
    </rPh>
    <rPh sb="3" eb="4">
      <t>レツ</t>
    </rPh>
    <phoneticPr fontId="1"/>
  </si>
  <si>
    <t>転記元列（PLのみ）</t>
    <rPh sb="0" eb="2">
      <t>テンキ</t>
    </rPh>
    <rPh sb="2" eb="3">
      <t>モト</t>
    </rPh>
    <rPh sb="3" eb="4">
      <t>レツ</t>
    </rPh>
    <phoneticPr fontId="1"/>
  </si>
  <si>
    <t>集約先項目</t>
    <rPh sb="0" eb="2">
      <t>シュウヤク</t>
    </rPh>
    <rPh sb="2" eb="3">
      <t>サキ</t>
    </rPh>
    <rPh sb="3" eb="5">
      <t>コウモク</t>
    </rPh>
    <phoneticPr fontId="1"/>
  </si>
  <si>
    <t>現預金</t>
  </si>
  <si>
    <t>現預金</t>
    <rPh sb="0" eb="3">
      <t>ゲンヨキン</t>
    </rPh>
    <phoneticPr fontId="1"/>
  </si>
  <si>
    <t>借入金</t>
  </si>
  <si>
    <t>借入金</t>
    <rPh sb="0" eb="3">
      <t>カリイレキン</t>
    </rPh>
    <phoneticPr fontId="1"/>
  </si>
  <si>
    <t>人件費</t>
  </si>
  <si>
    <t>その他営業費用</t>
  </si>
  <si>
    <t>その他利益</t>
  </si>
  <si>
    <t>その他損失</t>
  </si>
  <si>
    <t>売上総利益</t>
    <rPh sb="0" eb="5">
      <t>ウリアゲソウリエキ</t>
    </rPh>
    <phoneticPr fontId="1"/>
  </si>
  <si>
    <t>販売管理費合計</t>
    <rPh sb="0" eb="7">
      <t>ハンバイカンリヒゴウケイ</t>
    </rPh>
    <phoneticPr fontId="1"/>
  </si>
  <si>
    <t>営業利益</t>
    <rPh sb="0" eb="4">
      <t>エイギョウリエキ</t>
    </rPh>
    <phoneticPr fontId="1"/>
  </si>
  <si>
    <t>税引前当期純利益</t>
    <rPh sb="0" eb="2">
      <t>ゼイビ</t>
    </rPh>
    <rPh sb="2" eb="3">
      <t>マエ</t>
    </rPh>
    <rPh sb="3" eb="8">
      <t>トウキジュンリエキ</t>
    </rPh>
    <phoneticPr fontId="1"/>
  </si>
  <si>
    <t>合計</t>
    <rPh sb="0" eb="2">
      <t>ゴウケイ</t>
    </rPh>
    <phoneticPr fontId="1"/>
  </si>
  <si>
    <t>月次推移表</t>
    <rPh sb="0" eb="5">
      <t>ゲツジスイイヒョウ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</si>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</sst>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"/>
    <numFmt numFmtId="177" formatCode="m&quot;月&quot;"/>
    <numFmt numFmtId="178" formatCode="#,##0,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58" fontId="0" fillId="0" borderId="0" xfId="0" applyNumberFormat="1">
      <alignment vertical="center"/>
    </xf>
    <xf numFmtId="21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4" borderId="0" xfId="0" applyFill="1">
      <alignment vertical="center"/>
    </xf>
    <xf numFmtId="177" fontId="2" fillId="4" borderId="0" xfId="0" applyNumberFormat="1" applyFont="1" applyFill="1">
      <alignment vertical="center"/>
    </xf>
    <xf numFmtId="0" fontId="2" fillId="4" borderId="0" xfId="0" applyFont="1" applyFill="1" applyAlignment="1">
      <alignment horizontal="right" vertical="center"/>
    </xf>
    <xf numFmtId="178" fontId="0" fillId="0" borderId="0" xfId="0" applyNumberFormat="1">
      <alignment vertical="center"/>
    </xf>
    <xf numFmtId="0" fontId="2" fillId="4" borderId="1" xfId="0" applyFont="1" applyFill="1" applyBorder="1">
      <alignment vertical="center"/>
    </xf>
    <xf numFmtId="178" fontId="2" fillId="0" borderId="1" xfId="0" applyNumberFormat="1" applyFont="1" applyBorder="1">
      <alignment vertical="center"/>
    </xf>
    <xf numFmtId="0" fontId="2" fillId="4" borderId="2" xfId="0" applyFont="1" applyFill="1" applyBorder="1">
      <alignment vertical="center"/>
    </xf>
    <xf numFmtId="178" fontId="2" fillId="0" borderId="2" xfId="0" applyNumberFormat="1" applyFont="1" applyBorder="1">
      <alignment vertical="center"/>
    </xf>
    <xf numFmtId="0" fontId="2" fillId="4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5BB1A-B501-46A2-A72B-62C306A94267}">
  <dimension ref="A1:U132"/>
  <sheetViews>
    <sheetView workbookViewId="0"/>
  </sheetViews>
  <sheetFormatPr defaultRowHeight="18.75" x14ac:dyDescent="0.4"/>
  <sheetData>
    <row r="1" spans="1:21" x14ac:dyDescent="0.4">
      <c r="A1" t="s">
        <v>0</v>
      </c>
      <c r="B1" t="s">
        <v>1</v>
      </c>
    </row>
    <row r="2" spans="1:21" x14ac:dyDescent="0.4">
      <c r="A2" t="s">
        <v>2</v>
      </c>
      <c r="B2" t="s">
        <v>3</v>
      </c>
    </row>
    <row r="3" spans="1:21" x14ac:dyDescent="0.4">
      <c r="A3" t="s">
        <v>4</v>
      </c>
      <c r="B3" t="s">
        <v>5</v>
      </c>
    </row>
    <row r="4" spans="1:21" x14ac:dyDescent="0.4">
      <c r="A4" t="s">
        <v>6</v>
      </c>
      <c r="B4" s="1">
        <v>45629</v>
      </c>
      <c r="C4" s="2">
        <v>0.74993055555555554</v>
      </c>
    </row>
    <row r="5" spans="1:21" x14ac:dyDescent="0.4">
      <c r="A5" t="s">
        <v>7</v>
      </c>
      <c r="B5" s="1">
        <v>45017</v>
      </c>
      <c r="C5" s="1">
        <v>45382</v>
      </c>
      <c r="D5" t="s">
        <v>8</v>
      </c>
    </row>
    <row r="6" spans="1:21" x14ac:dyDescent="0.4">
      <c r="A6" t="s">
        <v>9</v>
      </c>
      <c r="B6" t="s">
        <v>10</v>
      </c>
    </row>
    <row r="7" spans="1:21" x14ac:dyDescent="0.4">
      <c r="A7" t="s">
        <v>11</v>
      </c>
      <c r="B7" t="s">
        <v>12</v>
      </c>
      <c r="C7" t="s">
        <v>13</v>
      </c>
      <c r="D7" t="s">
        <v>14</v>
      </c>
      <c r="E7" t="s">
        <v>15</v>
      </c>
      <c r="F7" t="s">
        <v>16</v>
      </c>
      <c r="G7" t="s">
        <v>17</v>
      </c>
      <c r="H7" t="s">
        <v>18</v>
      </c>
      <c r="I7" t="s">
        <v>19</v>
      </c>
      <c r="J7" t="s">
        <v>20</v>
      </c>
      <c r="K7" t="s">
        <v>21</v>
      </c>
      <c r="L7" t="s">
        <v>22</v>
      </c>
      <c r="M7" t="s">
        <v>23</v>
      </c>
      <c r="N7" t="s">
        <v>24</v>
      </c>
      <c r="O7" t="s">
        <v>25</v>
      </c>
      <c r="P7" t="s">
        <v>26</v>
      </c>
      <c r="Q7" t="s">
        <v>27</v>
      </c>
      <c r="R7" t="s">
        <v>28</v>
      </c>
      <c r="S7" t="s">
        <v>29</v>
      </c>
      <c r="T7" t="s">
        <v>30</v>
      </c>
      <c r="U7" t="s">
        <v>31</v>
      </c>
    </row>
    <row r="8" spans="1:21" x14ac:dyDescent="0.4">
      <c r="A8" t="s">
        <v>32</v>
      </c>
      <c r="C8" t="s">
        <v>33</v>
      </c>
      <c r="D8" t="s">
        <v>34</v>
      </c>
    </row>
    <row r="9" spans="1:21" x14ac:dyDescent="0.4">
      <c r="A9" t="s">
        <v>35</v>
      </c>
      <c r="C9" t="s">
        <v>33</v>
      </c>
      <c r="D9" t="s">
        <v>36</v>
      </c>
      <c r="E9">
        <v>165661</v>
      </c>
      <c r="F9">
        <v>211857</v>
      </c>
      <c r="G9">
        <v>239131</v>
      </c>
      <c r="H9">
        <v>195653</v>
      </c>
      <c r="I9">
        <v>269470</v>
      </c>
      <c r="J9">
        <v>306310</v>
      </c>
      <c r="K9">
        <v>306310</v>
      </c>
      <c r="L9">
        <v>331027</v>
      </c>
      <c r="M9">
        <v>267276</v>
      </c>
      <c r="N9">
        <v>354117</v>
      </c>
      <c r="O9">
        <v>346769</v>
      </c>
      <c r="P9">
        <v>437166</v>
      </c>
      <c r="Q9">
        <v>331502</v>
      </c>
      <c r="R9">
        <v>331502</v>
      </c>
      <c r="S9">
        <v>331502</v>
      </c>
      <c r="T9">
        <v>331502</v>
      </c>
      <c r="U9">
        <v>331502</v>
      </c>
    </row>
    <row r="10" spans="1:21" x14ac:dyDescent="0.4">
      <c r="A10" t="s">
        <v>35</v>
      </c>
      <c r="C10" t="s">
        <v>33</v>
      </c>
      <c r="D10" t="s">
        <v>37</v>
      </c>
      <c r="E10">
        <v>1012764</v>
      </c>
      <c r="F10">
        <v>934885</v>
      </c>
      <c r="G10">
        <v>965578</v>
      </c>
      <c r="H10">
        <v>695993</v>
      </c>
      <c r="I10">
        <v>1099141</v>
      </c>
      <c r="J10">
        <v>1461223</v>
      </c>
      <c r="K10">
        <v>1461223</v>
      </c>
      <c r="L10">
        <v>1520493</v>
      </c>
      <c r="M10">
        <v>2273910</v>
      </c>
      <c r="N10">
        <v>2404550</v>
      </c>
      <c r="O10">
        <v>2612176</v>
      </c>
      <c r="P10">
        <v>2787506</v>
      </c>
      <c r="Q10">
        <v>4499046</v>
      </c>
      <c r="R10">
        <v>4499046</v>
      </c>
      <c r="S10">
        <v>4499046</v>
      </c>
      <c r="T10">
        <v>4499046</v>
      </c>
      <c r="U10">
        <v>4499046</v>
      </c>
    </row>
    <row r="11" spans="1:21" x14ac:dyDescent="0.4">
      <c r="A11" t="s">
        <v>38</v>
      </c>
      <c r="C11" t="s">
        <v>33</v>
      </c>
      <c r="D11" t="s">
        <v>39</v>
      </c>
      <c r="E11">
        <v>1178425</v>
      </c>
      <c r="F11">
        <v>1146742</v>
      </c>
      <c r="G11">
        <v>1204709</v>
      </c>
      <c r="H11">
        <v>891646</v>
      </c>
      <c r="I11">
        <v>1368611</v>
      </c>
      <c r="J11">
        <v>1767533</v>
      </c>
      <c r="K11">
        <v>1767533</v>
      </c>
      <c r="L11">
        <v>1851520</v>
      </c>
      <c r="M11">
        <v>2541186</v>
      </c>
      <c r="N11">
        <v>2758667</v>
      </c>
      <c r="O11">
        <v>2958945</v>
      </c>
      <c r="P11">
        <v>3224672</v>
      </c>
      <c r="Q11">
        <v>4830548</v>
      </c>
      <c r="R11">
        <v>4830548</v>
      </c>
      <c r="S11">
        <v>4830548</v>
      </c>
      <c r="T11">
        <v>4830548</v>
      </c>
      <c r="U11">
        <v>4830548</v>
      </c>
    </row>
    <row r="12" spans="1:21" x14ac:dyDescent="0.4">
      <c r="A12" t="s">
        <v>32</v>
      </c>
      <c r="C12" t="s">
        <v>33</v>
      </c>
      <c r="D12" t="s">
        <v>40</v>
      </c>
    </row>
    <row r="13" spans="1:21" x14ac:dyDescent="0.4">
      <c r="A13" t="s">
        <v>35</v>
      </c>
      <c r="C13" t="s">
        <v>33</v>
      </c>
      <c r="D13" t="s">
        <v>41</v>
      </c>
      <c r="E13">
        <v>2548016</v>
      </c>
      <c r="F13">
        <v>1713780</v>
      </c>
      <c r="G13">
        <v>1778604</v>
      </c>
      <c r="H13">
        <v>2477131</v>
      </c>
      <c r="I13">
        <v>2365931</v>
      </c>
      <c r="J13">
        <v>2319866</v>
      </c>
      <c r="K13">
        <v>2319866</v>
      </c>
      <c r="L13">
        <v>2739126</v>
      </c>
      <c r="M13">
        <v>2246176</v>
      </c>
      <c r="N13">
        <v>2280494</v>
      </c>
      <c r="O13">
        <v>2589763</v>
      </c>
      <c r="P13">
        <v>3836732</v>
      </c>
      <c r="Q13">
        <v>3436641</v>
      </c>
      <c r="R13">
        <v>3436641</v>
      </c>
      <c r="S13">
        <v>3436641</v>
      </c>
      <c r="T13">
        <v>3436641</v>
      </c>
      <c r="U13">
        <v>3436641</v>
      </c>
    </row>
    <row r="14" spans="1:21" x14ac:dyDescent="0.4">
      <c r="A14" t="s">
        <v>38</v>
      </c>
      <c r="C14" t="s">
        <v>33</v>
      </c>
      <c r="D14" t="s">
        <v>42</v>
      </c>
      <c r="E14">
        <v>2548016</v>
      </c>
      <c r="F14">
        <v>1713780</v>
      </c>
      <c r="G14">
        <v>1778604</v>
      </c>
      <c r="H14">
        <v>2477131</v>
      </c>
      <c r="I14">
        <v>2365931</v>
      </c>
      <c r="J14">
        <v>2319866</v>
      </c>
      <c r="K14">
        <v>2319866</v>
      </c>
      <c r="L14">
        <v>2739126</v>
      </c>
      <c r="M14">
        <v>2246176</v>
      </c>
      <c r="N14">
        <v>2280494</v>
      </c>
      <c r="O14">
        <v>2589763</v>
      </c>
      <c r="P14">
        <v>3836732</v>
      </c>
      <c r="Q14">
        <v>3436641</v>
      </c>
      <c r="R14">
        <v>3436641</v>
      </c>
      <c r="S14">
        <v>3436641</v>
      </c>
      <c r="T14">
        <v>3436641</v>
      </c>
      <c r="U14">
        <v>3436641</v>
      </c>
    </row>
    <row r="15" spans="1:21" x14ac:dyDescent="0.4">
      <c r="A15" t="s">
        <v>32</v>
      </c>
      <c r="C15" t="s">
        <v>33</v>
      </c>
      <c r="D15" t="s">
        <v>43</v>
      </c>
    </row>
    <row r="16" spans="1:21" x14ac:dyDescent="0.4">
      <c r="A16" t="s">
        <v>35</v>
      </c>
      <c r="C16" t="s">
        <v>33</v>
      </c>
      <c r="D16" t="s">
        <v>44</v>
      </c>
      <c r="E16">
        <v>10000</v>
      </c>
      <c r="F16">
        <v>10000</v>
      </c>
      <c r="G16">
        <v>10000</v>
      </c>
      <c r="H16">
        <v>10000</v>
      </c>
      <c r="I16">
        <v>10000</v>
      </c>
      <c r="J16">
        <v>10000</v>
      </c>
      <c r="K16">
        <v>10000</v>
      </c>
      <c r="L16">
        <v>10000</v>
      </c>
      <c r="M16">
        <v>10000</v>
      </c>
      <c r="N16">
        <v>10000</v>
      </c>
      <c r="O16">
        <v>10000</v>
      </c>
      <c r="P16">
        <v>10000</v>
      </c>
      <c r="Q16">
        <v>10000</v>
      </c>
      <c r="R16">
        <v>10000</v>
      </c>
      <c r="S16">
        <v>10000</v>
      </c>
      <c r="T16">
        <v>10000</v>
      </c>
      <c r="U16">
        <v>10000</v>
      </c>
    </row>
    <row r="17" spans="1:21" x14ac:dyDescent="0.4">
      <c r="A17" t="s">
        <v>38</v>
      </c>
      <c r="C17" t="s">
        <v>33</v>
      </c>
      <c r="D17" t="s">
        <v>45</v>
      </c>
      <c r="E17">
        <v>10000</v>
      </c>
      <c r="F17">
        <v>10000</v>
      </c>
      <c r="G17">
        <v>10000</v>
      </c>
      <c r="H17">
        <v>10000</v>
      </c>
      <c r="I17">
        <v>10000</v>
      </c>
      <c r="J17">
        <v>10000</v>
      </c>
      <c r="K17">
        <v>10000</v>
      </c>
      <c r="L17">
        <v>10000</v>
      </c>
      <c r="M17">
        <v>10000</v>
      </c>
      <c r="N17">
        <v>10000</v>
      </c>
      <c r="O17">
        <v>10000</v>
      </c>
      <c r="P17">
        <v>10000</v>
      </c>
      <c r="Q17">
        <v>10000</v>
      </c>
      <c r="R17">
        <v>10000</v>
      </c>
      <c r="S17">
        <v>10000</v>
      </c>
      <c r="T17">
        <v>10000</v>
      </c>
      <c r="U17">
        <v>10000</v>
      </c>
    </row>
    <row r="18" spans="1:21" x14ac:dyDescent="0.4">
      <c r="A18" t="s">
        <v>32</v>
      </c>
      <c r="C18" t="s">
        <v>33</v>
      </c>
      <c r="D18" t="s">
        <v>46</v>
      </c>
    </row>
    <row r="19" spans="1:21" x14ac:dyDescent="0.4">
      <c r="A19" t="s">
        <v>35</v>
      </c>
      <c r="C19" t="s">
        <v>33</v>
      </c>
      <c r="D19" t="s">
        <v>47</v>
      </c>
      <c r="E19">
        <v>423640</v>
      </c>
      <c r="F19">
        <v>423640</v>
      </c>
      <c r="G19">
        <v>423640</v>
      </c>
      <c r="H19">
        <v>423640</v>
      </c>
      <c r="I19">
        <v>423640</v>
      </c>
      <c r="J19">
        <v>423640</v>
      </c>
      <c r="K19">
        <v>423640</v>
      </c>
      <c r="L19">
        <v>423640</v>
      </c>
      <c r="M19">
        <v>423640</v>
      </c>
      <c r="N19">
        <v>423640</v>
      </c>
      <c r="O19">
        <v>423640</v>
      </c>
      <c r="P19">
        <v>423640</v>
      </c>
      <c r="Q19">
        <v>463240</v>
      </c>
      <c r="R19">
        <v>463240</v>
      </c>
      <c r="S19">
        <v>463240</v>
      </c>
      <c r="T19">
        <v>463240</v>
      </c>
      <c r="U19">
        <v>463240</v>
      </c>
    </row>
    <row r="20" spans="1:21" x14ac:dyDescent="0.4">
      <c r="A20" t="s">
        <v>38</v>
      </c>
      <c r="C20" t="s">
        <v>33</v>
      </c>
      <c r="D20" t="s">
        <v>48</v>
      </c>
      <c r="E20">
        <v>423640</v>
      </c>
      <c r="F20">
        <v>423640</v>
      </c>
      <c r="G20">
        <v>423640</v>
      </c>
      <c r="H20">
        <v>423640</v>
      </c>
      <c r="I20">
        <v>423640</v>
      </c>
      <c r="J20">
        <v>423640</v>
      </c>
      <c r="K20">
        <v>423640</v>
      </c>
      <c r="L20">
        <v>423640</v>
      </c>
      <c r="M20">
        <v>423640</v>
      </c>
      <c r="N20">
        <v>423640</v>
      </c>
      <c r="O20">
        <v>423640</v>
      </c>
      <c r="P20">
        <v>423640</v>
      </c>
      <c r="Q20">
        <v>463240</v>
      </c>
      <c r="R20">
        <v>463240</v>
      </c>
      <c r="S20">
        <v>463240</v>
      </c>
      <c r="T20">
        <v>463240</v>
      </c>
      <c r="U20">
        <v>463240</v>
      </c>
    </row>
    <row r="21" spans="1:21" x14ac:dyDescent="0.4">
      <c r="A21" t="s">
        <v>32</v>
      </c>
      <c r="C21" t="s">
        <v>33</v>
      </c>
      <c r="D21" t="s">
        <v>49</v>
      </c>
    </row>
    <row r="22" spans="1:21" x14ac:dyDescent="0.4">
      <c r="A22" t="s">
        <v>35</v>
      </c>
      <c r="C22" t="s">
        <v>33</v>
      </c>
      <c r="D22" t="s">
        <v>50</v>
      </c>
      <c r="E22">
        <v>57382</v>
      </c>
      <c r="F22">
        <v>94793</v>
      </c>
      <c r="G22">
        <v>174910</v>
      </c>
      <c r="H22">
        <v>241383</v>
      </c>
      <c r="I22">
        <v>311370</v>
      </c>
      <c r="J22">
        <v>372106</v>
      </c>
      <c r="K22">
        <v>372106</v>
      </c>
      <c r="L22">
        <v>439723</v>
      </c>
      <c r="M22">
        <v>510262</v>
      </c>
      <c r="N22">
        <v>575590</v>
      </c>
      <c r="O22">
        <v>652567</v>
      </c>
      <c r="P22">
        <v>736641</v>
      </c>
      <c r="Q22">
        <v>0</v>
      </c>
      <c r="R22">
        <v>0</v>
      </c>
      <c r="S22">
        <v>0</v>
      </c>
      <c r="T22">
        <v>0</v>
      </c>
      <c r="U22">
        <v>0</v>
      </c>
    </row>
    <row r="23" spans="1:21" x14ac:dyDescent="0.4">
      <c r="A23" t="s">
        <v>38</v>
      </c>
      <c r="C23" t="s">
        <v>33</v>
      </c>
      <c r="D23" t="s">
        <v>51</v>
      </c>
      <c r="E23">
        <v>57382</v>
      </c>
      <c r="F23">
        <v>94793</v>
      </c>
      <c r="G23">
        <v>174910</v>
      </c>
      <c r="H23">
        <v>241383</v>
      </c>
      <c r="I23">
        <v>311370</v>
      </c>
      <c r="J23">
        <v>372106</v>
      </c>
      <c r="K23">
        <v>372106</v>
      </c>
      <c r="L23">
        <v>439723</v>
      </c>
      <c r="M23">
        <v>510262</v>
      </c>
      <c r="N23">
        <v>575590</v>
      </c>
      <c r="O23">
        <v>652567</v>
      </c>
      <c r="P23">
        <v>736641</v>
      </c>
      <c r="Q23">
        <v>0</v>
      </c>
      <c r="R23">
        <v>0</v>
      </c>
      <c r="S23">
        <v>0</v>
      </c>
      <c r="T23">
        <v>0</v>
      </c>
      <c r="U23">
        <v>0</v>
      </c>
    </row>
    <row r="24" spans="1:21" x14ac:dyDescent="0.4">
      <c r="A24" t="s">
        <v>38</v>
      </c>
      <c r="C24" t="s">
        <v>33</v>
      </c>
      <c r="D24" t="s">
        <v>52</v>
      </c>
      <c r="E24">
        <v>4217463</v>
      </c>
      <c r="F24">
        <v>3388955</v>
      </c>
      <c r="G24">
        <v>3591863</v>
      </c>
      <c r="H24">
        <v>4043800</v>
      </c>
      <c r="I24">
        <v>4479552</v>
      </c>
      <c r="J24">
        <v>4893145</v>
      </c>
      <c r="K24">
        <v>4893145</v>
      </c>
      <c r="L24">
        <v>5464009</v>
      </c>
      <c r="M24">
        <v>5731264</v>
      </c>
      <c r="N24">
        <v>6048391</v>
      </c>
      <c r="O24">
        <v>6634915</v>
      </c>
      <c r="P24">
        <v>8231685</v>
      </c>
      <c r="Q24">
        <v>8740429</v>
      </c>
      <c r="R24">
        <v>8740429</v>
      </c>
      <c r="S24">
        <v>8740429</v>
      </c>
      <c r="T24">
        <v>8740429</v>
      </c>
      <c r="U24">
        <v>8740429</v>
      </c>
    </row>
    <row r="25" spans="1:21" x14ac:dyDescent="0.4">
      <c r="A25" t="s">
        <v>32</v>
      </c>
      <c r="C25" t="s">
        <v>33</v>
      </c>
      <c r="D25" t="s">
        <v>53</v>
      </c>
    </row>
    <row r="26" spans="1:21" x14ac:dyDescent="0.4">
      <c r="A26" t="s">
        <v>35</v>
      </c>
      <c r="C26" t="s">
        <v>33</v>
      </c>
      <c r="D26" t="s">
        <v>54</v>
      </c>
      <c r="E26">
        <v>136688</v>
      </c>
      <c r="F26">
        <v>130746</v>
      </c>
      <c r="G26">
        <v>124804</v>
      </c>
      <c r="H26">
        <v>118862</v>
      </c>
      <c r="I26">
        <v>112920</v>
      </c>
      <c r="J26">
        <v>106978</v>
      </c>
      <c r="K26">
        <v>106978</v>
      </c>
      <c r="L26">
        <v>101036</v>
      </c>
      <c r="M26">
        <v>95094</v>
      </c>
      <c r="N26">
        <v>89152</v>
      </c>
      <c r="O26">
        <v>83210</v>
      </c>
      <c r="P26">
        <v>77268</v>
      </c>
      <c r="Q26">
        <v>71326</v>
      </c>
      <c r="R26">
        <v>71326</v>
      </c>
      <c r="S26">
        <v>71326</v>
      </c>
      <c r="T26">
        <v>71326</v>
      </c>
      <c r="U26">
        <v>71326</v>
      </c>
    </row>
    <row r="27" spans="1:21" x14ac:dyDescent="0.4">
      <c r="A27" t="s">
        <v>38</v>
      </c>
      <c r="C27" t="s">
        <v>33</v>
      </c>
      <c r="D27" t="s">
        <v>55</v>
      </c>
      <c r="E27">
        <v>136688</v>
      </c>
      <c r="F27">
        <v>130746</v>
      </c>
      <c r="G27">
        <v>124804</v>
      </c>
      <c r="H27">
        <v>118862</v>
      </c>
      <c r="I27">
        <v>112920</v>
      </c>
      <c r="J27">
        <v>106978</v>
      </c>
      <c r="K27">
        <v>106978</v>
      </c>
      <c r="L27">
        <v>101036</v>
      </c>
      <c r="M27">
        <v>95094</v>
      </c>
      <c r="N27">
        <v>89152</v>
      </c>
      <c r="O27">
        <v>83210</v>
      </c>
      <c r="P27">
        <v>77268</v>
      </c>
      <c r="Q27">
        <v>71326</v>
      </c>
      <c r="R27">
        <v>71326</v>
      </c>
      <c r="S27">
        <v>71326</v>
      </c>
      <c r="T27">
        <v>71326</v>
      </c>
      <c r="U27">
        <v>71326</v>
      </c>
    </row>
    <row r="28" spans="1:21" x14ac:dyDescent="0.4">
      <c r="A28" t="s">
        <v>32</v>
      </c>
      <c r="C28" t="s">
        <v>33</v>
      </c>
      <c r="D28" t="s">
        <v>56</v>
      </c>
    </row>
    <row r="29" spans="1:21" x14ac:dyDescent="0.4">
      <c r="A29" t="s">
        <v>35</v>
      </c>
      <c r="C29" t="s">
        <v>33</v>
      </c>
      <c r="D29" t="s">
        <v>57</v>
      </c>
      <c r="E29">
        <v>70000</v>
      </c>
      <c r="F29">
        <v>70000</v>
      </c>
      <c r="G29">
        <v>70000</v>
      </c>
      <c r="H29">
        <v>70000</v>
      </c>
      <c r="I29">
        <v>70000</v>
      </c>
      <c r="J29">
        <v>70000</v>
      </c>
      <c r="K29">
        <v>70000</v>
      </c>
      <c r="L29">
        <v>70000</v>
      </c>
      <c r="M29">
        <v>70000</v>
      </c>
      <c r="N29">
        <v>70000</v>
      </c>
      <c r="O29">
        <v>70000</v>
      </c>
      <c r="P29">
        <v>70000</v>
      </c>
      <c r="Q29">
        <v>70000</v>
      </c>
      <c r="R29">
        <v>70000</v>
      </c>
      <c r="S29">
        <v>70000</v>
      </c>
      <c r="T29">
        <v>70000</v>
      </c>
      <c r="U29">
        <v>70000</v>
      </c>
    </row>
    <row r="30" spans="1:21" x14ac:dyDescent="0.4">
      <c r="A30" t="s">
        <v>38</v>
      </c>
      <c r="C30" t="s">
        <v>33</v>
      </c>
      <c r="D30" t="s">
        <v>58</v>
      </c>
      <c r="E30">
        <v>70000</v>
      </c>
      <c r="F30">
        <v>70000</v>
      </c>
      <c r="G30">
        <v>70000</v>
      </c>
      <c r="H30">
        <v>70000</v>
      </c>
      <c r="I30">
        <v>70000</v>
      </c>
      <c r="J30">
        <v>70000</v>
      </c>
      <c r="K30">
        <v>70000</v>
      </c>
      <c r="L30">
        <v>70000</v>
      </c>
      <c r="M30">
        <v>70000</v>
      </c>
      <c r="N30">
        <v>70000</v>
      </c>
      <c r="O30">
        <v>70000</v>
      </c>
      <c r="P30">
        <v>70000</v>
      </c>
      <c r="Q30">
        <v>70000</v>
      </c>
      <c r="R30">
        <v>70000</v>
      </c>
      <c r="S30">
        <v>70000</v>
      </c>
      <c r="T30">
        <v>70000</v>
      </c>
      <c r="U30">
        <v>70000</v>
      </c>
    </row>
    <row r="31" spans="1:21" x14ac:dyDescent="0.4">
      <c r="A31" t="s">
        <v>32</v>
      </c>
      <c r="C31" t="s">
        <v>33</v>
      </c>
      <c r="D31" t="s">
        <v>59</v>
      </c>
    </row>
    <row r="32" spans="1:21" x14ac:dyDescent="0.4">
      <c r="A32" t="s">
        <v>35</v>
      </c>
      <c r="C32" t="s">
        <v>33</v>
      </c>
      <c r="D32" t="s">
        <v>60</v>
      </c>
      <c r="E32">
        <v>200000</v>
      </c>
      <c r="F32">
        <v>200000</v>
      </c>
      <c r="G32">
        <v>200000</v>
      </c>
      <c r="H32">
        <v>200000</v>
      </c>
      <c r="I32">
        <v>200000</v>
      </c>
      <c r="J32">
        <v>200000</v>
      </c>
      <c r="K32">
        <v>200000</v>
      </c>
      <c r="L32">
        <v>200000</v>
      </c>
      <c r="M32">
        <v>200000</v>
      </c>
      <c r="N32">
        <v>200000</v>
      </c>
      <c r="O32">
        <v>200000</v>
      </c>
      <c r="P32">
        <v>200000</v>
      </c>
      <c r="Q32">
        <v>200000</v>
      </c>
      <c r="R32">
        <v>200000</v>
      </c>
      <c r="S32">
        <v>200000</v>
      </c>
      <c r="T32">
        <v>200000</v>
      </c>
      <c r="U32">
        <v>200000</v>
      </c>
    </row>
    <row r="33" spans="1:21" x14ac:dyDescent="0.4">
      <c r="A33" t="s">
        <v>38</v>
      </c>
      <c r="C33" t="s">
        <v>33</v>
      </c>
      <c r="D33" t="s">
        <v>61</v>
      </c>
      <c r="E33">
        <v>200000</v>
      </c>
      <c r="F33">
        <v>200000</v>
      </c>
      <c r="G33">
        <v>200000</v>
      </c>
      <c r="H33">
        <v>200000</v>
      </c>
      <c r="I33">
        <v>200000</v>
      </c>
      <c r="J33">
        <v>200000</v>
      </c>
      <c r="K33">
        <v>200000</v>
      </c>
      <c r="L33">
        <v>200000</v>
      </c>
      <c r="M33">
        <v>200000</v>
      </c>
      <c r="N33">
        <v>200000</v>
      </c>
      <c r="O33">
        <v>200000</v>
      </c>
      <c r="P33">
        <v>200000</v>
      </c>
      <c r="Q33">
        <v>200000</v>
      </c>
      <c r="R33">
        <v>200000</v>
      </c>
      <c r="S33">
        <v>200000</v>
      </c>
      <c r="T33">
        <v>200000</v>
      </c>
      <c r="U33">
        <v>200000</v>
      </c>
    </row>
    <row r="34" spans="1:21" x14ac:dyDescent="0.4">
      <c r="A34" t="s">
        <v>38</v>
      </c>
      <c r="C34" t="s">
        <v>33</v>
      </c>
      <c r="D34" t="s">
        <v>62</v>
      </c>
      <c r="E34">
        <v>406688</v>
      </c>
      <c r="F34">
        <v>400746</v>
      </c>
      <c r="G34">
        <v>394804</v>
      </c>
      <c r="H34">
        <v>388862</v>
      </c>
      <c r="I34">
        <v>382920</v>
      </c>
      <c r="J34">
        <v>376978</v>
      </c>
      <c r="K34">
        <v>376978</v>
      </c>
      <c r="L34">
        <v>371036</v>
      </c>
      <c r="M34">
        <v>365094</v>
      </c>
      <c r="N34">
        <v>359152</v>
      </c>
      <c r="O34">
        <v>353210</v>
      </c>
      <c r="P34">
        <v>347268</v>
      </c>
      <c r="Q34">
        <v>341326</v>
      </c>
      <c r="R34">
        <v>341326</v>
      </c>
      <c r="S34">
        <v>341326</v>
      </c>
      <c r="T34">
        <v>341326</v>
      </c>
      <c r="U34">
        <v>341326</v>
      </c>
    </row>
    <row r="35" spans="1:21" x14ac:dyDescent="0.4">
      <c r="A35" t="s">
        <v>32</v>
      </c>
      <c r="C35" t="s">
        <v>33</v>
      </c>
      <c r="D35" t="s">
        <v>63</v>
      </c>
    </row>
    <row r="36" spans="1:21" x14ac:dyDescent="0.4">
      <c r="A36" t="s">
        <v>38</v>
      </c>
      <c r="C36" t="s">
        <v>33</v>
      </c>
      <c r="D36" t="s">
        <v>64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</row>
    <row r="37" spans="1:21" x14ac:dyDescent="0.4">
      <c r="A37" t="s">
        <v>32</v>
      </c>
      <c r="C37" t="s">
        <v>33</v>
      </c>
      <c r="D37" t="s">
        <v>65</v>
      </c>
    </row>
    <row r="38" spans="1:21" x14ac:dyDescent="0.4">
      <c r="A38" t="s">
        <v>38</v>
      </c>
      <c r="C38" t="s">
        <v>33</v>
      </c>
      <c r="D38" t="s">
        <v>66</v>
      </c>
      <c r="E38">
        <v>4624151</v>
      </c>
      <c r="F38">
        <v>3789701</v>
      </c>
      <c r="G38">
        <v>3986667</v>
      </c>
      <c r="H38">
        <v>4432662</v>
      </c>
      <c r="I38">
        <v>4862472</v>
      </c>
      <c r="J38">
        <v>5270123</v>
      </c>
      <c r="K38">
        <v>5270123</v>
      </c>
      <c r="L38">
        <v>5835045</v>
      </c>
      <c r="M38">
        <v>6096358</v>
      </c>
      <c r="N38">
        <v>6407543</v>
      </c>
      <c r="O38">
        <v>6988125</v>
      </c>
      <c r="P38">
        <v>8578953</v>
      </c>
      <c r="Q38">
        <v>9081755</v>
      </c>
      <c r="R38">
        <v>9081755</v>
      </c>
      <c r="S38">
        <v>9081755</v>
      </c>
      <c r="T38">
        <v>9081755</v>
      </c>
      <c r="U38">
        <v>9081755</v>
      </c>
    </row>
    <row r="39" spans="1:21" x14ac:dyDescent="0.4">
      <c r="A39" t="s">
        <v>32</v>
      </c>
      <c r="C39" t="s">
        <v>33</v>
      </c>
      <c r="D39" t="s">
        <v>67</v>
      </c>
    </row>
    <row r="40" spans="1:21" x14ac:dyDescent="0.4">
      <c r="A40" t="s">
        <v>35</v>
      </c>
      <c r="C40" t="s">
        <v>33</v>
      </c>
      <c r="D40" t="s">
        <v>68</v>
      </c>
      <c r="E40">
        <v>360766</v>
      </c>
      <c r="F40">
        <v>207588</v>
      </c>
      <c r="G40">
        <v>497728</v>
      </c>
      <c r="H40">
        <v>485614</v>
      </c>
      <c r="I40">
        <v>487822</v>
      </c>
      <c r="J40">
        <v>406374</v>
      </c>
      <c r="K40">
        <v>406374</v>
      </c>
      <c r="L40">
        <v>492747</v>
      </c>
      <c r="M40">
        <v>539812</v>
      </c>
      <c r="N40">
        <v>503720</v>
      </c>
      <c r="O40">
        <v>679228</v>
      </c>
      <c r="P40">
        <v>642182</v>
      </c>
      <c r="Q40">
        <v>540115</v>
      </c>
      <c r="R40">
        <v>540115</v>
      </c>
      <c r="S40">
        <v>540115</v>
      </c>
      <c r="T40">
        <v>540115</v>
      </c>
      <c r="U40">
        <v>540115</v>
      </c>
    </row>
    <row r="41" spans="1:21" x14ac:dyDescent="0.4">
      <c r="A41" t="s">
        <v>38</v>
      </c>
      <c r="C41" t="s">
        <v>33</v>
      </c>
      <c r="D41" t="s">
        <v>69</v>
      </c>
      <c r="E41">
        <v>360766</v>
      </c>
      <c r="F41">
        <v>207588</v>
      </c>
      <c r="G41">
        <v>497728</v>
      </c>
      <c r="H41">
        <v>485614</v>
      </c>
      <c r="I41">
        <v>487822</v>
      </c>
      <c r="J41">
        <v>406374</v>
      </c>
      <c r="K41">
        <v>406374</v>
      </c>
      <c r="L41">
        <v>492747</v>
      </c>
      <c r="M41">
        <v>539812</v>
      </c>
      <c r="N41">
        <v>503720</v>
      </c>
      <c r="O41">
        <v>679228</v>
      </c>
      <c r="P41">
        <v>642182</v>
      </c>
      <c r="Q41">
        <v>540115</v>
      </c>
      <c r="R41">
        <v>540115</v>
      </c>
      <c r="S41">
        <v>540115</v>
      </c>
      <c r="T41">
        <v>540115</v>
      </c>
      <c r="U41">
        <v>540115</v>
      </c>
    </row>
    <row r="42" spans="1:21" x14ac:dyDescent="0.4">
      <c r="A42" t="s">
        <v>32</v>
      </c>
      <c r="C42" t="s">
        <v>33</v>
      </c>
      <c r="D42" t="s">
        <v>70</v>
      </c>
    </row>
    <row r="43" spans="1:21" x14ac:dyDescent="0.4">
      <c r="A43" t="s">
        <v>35</v>
      </c>
      <c r="C43" t="s">
        <v>33</v>
      </c>
      <c r="D43" t="s">
        <v>71</v>
      </c>
      <c r="E43">
        <v>12638</v>
      </c>
      <c r="F43">
        <v>12638</v>
      </c>
      <c r="G43">
        <v>12638</v>
      </c>
      <c r="H43">
        <v>12638</v>
      </c>
      <c r="I43">
        <v>12638</v>
      </c>
      <c r="J43">
        <v>12638</v>
      </c>
      <c r="K43">
        <v>12638</v>
      </c>
      <c r="L43">
        <v>12638</v>
      </c>
      <c r="M43">
        <v>12638</v>
      </c>
      <c r="N43">
        <v>12638</v>
      </c>
      <c r="O43">
        <v>12638</v>
      </c>
      <c r="P43">
        <v>12638</v>
      </c>
      <c r="Q43">
        <v>91476</v>
      </c>
      <c r="R43">
        <v>91476</v>
      </c>
      <c r="S43">
        <v>91476</v>
      </c>
      <c r="T43">
        <v>91476</v>
      </c>
      <c r="U43">
        <v>91476</v>
      </c>
    </row>
    <row r="44" spans="1:21" x14ac:dyDescent="0.4">
      <c r="A44" t="s">
        <v>35</v>
      </c>
      <c r="C44" t="s">
        <v>33</v>
      </c>
      <c r="D44" t="s">
        <v>72</v>
      </c>
      <c r="E44">
        <v>100200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1245000</v>
      </c>
      <c r="R44">
        <v>1245000</v>
      </c>
      <c r="S44">
        <v>1245000</v>
      </c>
      <c r="T44">
        <v>1245000</v>
      </c>
      <c r="U44">
        <v>1245000</v>
      </c>
    </row>
    <row r="45" spans="1:21" x14ac:dyDescent="0.4">
      <c r="A45" t="s">
        <v>35</v>
      </c>
      <c r="C45" t="s">
        <v>33</v>
      </c>
      <c r="D45" t="s">
        <v>73</v>
      </c>
      <c r="E45">
        <v>787700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1305600</v>
      </c>
      <c r="R45">
        <v>1305600</v>
      </c>
      <c r="S45">
        <v>1305600</v>
      </c>
      <c r="T45">
        <v>1305600</v>
      </c>
      <c r="U45">
        <v>1305600</v>
      </c>
    </row>
    <row r="46" spans="1:21" x14ac:dyDescent="0.4">
      <c r="A46" t="s">
        <v>35</v>
      </c>
      <c r="C46" t="s">
        <v>33</v>
      </c>
      <c r="D46" t="s">
        <v>74</v>
      </c>
      <c r="E46">
        <v>29200</v>
      </c>
      <c r="F46">
        <v>38950</v>
      </c>
      <c r="G46">
        <v>83310</v>
      </c>
      <c r="H46">
        <v>29088</v>
      </c>
      <c r="I46">
        <v>40728</v>
      </c>
      <c r="J46">
        <v>33054</v>
      </c>
      <c r="K46">
        <v>33054</v>
      </c>
      <c r="L46">
        <v>41024</v>
      </c>
      <c r="M46">
        <v>52266</v>
      </c>
      <c r="N46">
        <v>62656</v>
      </c>
      <c r="O46">
        <v>22540</v>
      </c>
      <c r="P46">
        <v>28220</v>
      </c>
      <c r="Q46">
        <v>33900</v>
      </c>
      <c r="R46">
        <v>33900</v>
      </c>
      <c r="S46">
        <v>33900</v>
      </c>
      <c r="T46">
        <v>33900</v>
      </c>
      <c r="U46">
        <v>33900</v>
      </c>
    </row>
    <row r="47" spans="1:21" x14ac:dyDescent="0.4">
      <c r="A47" t="s">
        <v>35</v>
      </c>
      <c r="C47" t="s">
        <v>33</v>
      </c>
      <c r="D47" t="s">
        <v>75</v>
      </c>
      <c r="E47">
        <v>143572</v>
      </c>
      <c r="F47">
        <v>258653</v>
      </c>
      <c r="G47">
        <v>383328</v>
      </c>
      <c r="H47">
        <v>559025</v>
      </c>
      <c r="I47">
        <v>731630</v>
      </c>
      <c r="J47">
        <v>896911</v>
      </c>
      <c r="K47">
        <v>896911</v>
      </c>
      <c r="L47">
        <v>1056340</v>
      </c>
      <c r="M47">
        <v>1211918</v>
      </c>
      <c r="N47">
        <v>1370614</v>
      </c>
      <c r="O47">
        <v>1557428</v>
      </c>
      <c r="P47">
        <v>1857603</v>
      </c>
      <c r="Q47">
        <v>0</v>
      </c>
      <c r="R47">
        <v>0</v>
      </c>
      <c r="S47">
        <v>0</v>
      </c>
      <c r="T47">
        <v>0</v>
      </c>
      <c r="U47">
        <v>0</v>
      </c>
    </row>
    <row r="48" spans="1:21" x14ac:dyDescent="0.4">
      <c r="A48" t="s">
        <v>38</v>
      </c>
      <c r="C48" t="s">
        <v>33</v>
      </c>
      <c r="D48" t="s">
        <v>76</v>
      </c>
      <c r="E48">
        <v>1073310</v>
      </c>
      <c r="F48">
        <v>310241</v>
      </c>
      <c r="G48">
        <v>479276</v>
      </c>
      <c r="H48">
        <v>600751</v>
      </c>
      <c r="I48">
        <v>784996</v>
      </c>
      <c r="J48">
        <v>942603</v>
      </c>
      <c r="K48">
        <v>942603</v>
      </c>
      <c r="L48">
        <v>1110002</v>
      </c>
      <c r="M48">
        <v>1276822</v>
      </c>
      <c r="N48">
        <v>1445908</v>
      </c>
      <c r="O48">
        <v>1592606</v>
      </c>
      <c r="P48">
        <v>1898461</v>
      </c>
      <c r="Q48">
        <v>2675976</v>
      </c>
      <c r="R48">
        <v>2675976</v>
      </c>
      <c r="S48">
        <v>2675976</v>
      </c>
      <c r="T48">
        <v>2675976</v>
      </c>
      <c r="U48">
        <v>2675976</v>
      </c>
    </row>
    <row r="49" spans="1:21" x14ac:dyDescent="0.4">
      <c r="A49" t="s">
        <v>38</v>
      </c>
      <c r="C49" t="s">
        <v>33</v>
      </c>
      <c r="D49" t="s">
        <v>77</v>
      </c>
      <c r="E49">
        <v>1434076</v>
      </c>
      <c r="F49">
        <v>517829</v>
      </c>
      <c r="G49">
        <v>977004</v>
      </c>
      <c r="H49">
        <v>1086365</v>
      </c>
      <c r="I49">
        <v>1272818</v>
      </c>
      <c r="J49">
        <v>1348977</v>
      </c>
      <c r="K49">
        <v>1348977</v>
      </c>
      <c r="L49">
        <v>1602749</v>
      </c>
      <c r="M49">
        <v>1816634</v>
      </c>
      <c r="N49">
        <v>1949628</v>
      </c>
      <c r="O49">
        <v>2271834</v>
      </c>
      <c r="P49">
        <v>2540643</v>
      </c>
      <c r="Q49">
        <v>3216091</v>
      </c>
      <c r="R49">
        <v>3216091</v>
      </c>
      <c r="S49">
        <v>3216091</v>
      </c>
      <c r="T49">
        <v>3216091</v>
      </c>
      <c r="U49">
        <v>3216091</v>
      </c>
    </row>
    <row r="50" spans="1:21" x14ac:dyDescent="0.4">
      <c r="A50" t="s">
        <v>32</v>
      </c>
      <c r="C50" t="s">
        <v>33</v>
      </c>
      <c r="D50" t="s">
        <v>78</v>
      </c>
    </row>
    <row r="51" spans="1:21" x14ac:dyDescent="0.4">
      <c r="A51" t="s">
        <v>35</v>
      </c>
      <c r="C51" t="s">
        <v>33</v>
      </c>
      <c r="D51" t="s">
        <v>79</v>
      </c>
      <c r="E51">
        <v>1950000</v>
      </c>
      <c r="F51">
        <v>1900000</v>
      </c>
      <c r="G51">
        <v>1850000</v>
      </c>
      <c r="H51">
        <v>1800000</v>
      </c>
      <c r="I51">
        <v>1750000</v>
      </c>
      <c r="J51">
        <v>1700000</v>
      </c>
      <c r="K51">
        <v>1700000</v>
      </c>
      <c r="L51">
        <v>1650000</v>
      </c>
      <c r="M51">
        <v>1600000</v>
      </c>
      <c r="N51">
        <v>1550000</v>
      </c>
      <c r="O51">
        <v>1500000</v>
      </c>
      <c r="P51">
        <v>1450000</v>
      </c>
      <c r="Q51">
        <v>1400000</v>
      </c>
      <c r="R51">
        <v>1400000</v>
      </c>
      <c r="S51">
        <v>1400000</v>
      </c>
      <c r="T51">
        <v>1400000</v>
      </c>
      <c r="U51">
        <v>1400000</v>
      </c>
    </row>
    <row r="52" spans="1:21" x14ac:dyDescent="0.4">
      <c r="A52" t="s">
        <v>38</v>
      </c>
      <c r="C52" t="s">
        <v>33</v>
      </c>
      <c r="D52" t="s">
        <v>80</v>
      </c>
      <c r="E52">
        <v>1950000</v>
      </c>
      <c r="F52">
        <v>1900000</v>
      </c>
      <c r="G52">
        <v>1850000</v>
      </c>
      <c r="H52">
        <v>1800000</v>
      </c>
      <c r="I52">
        <v>1750000</v>
      </c>
      <c r="J52">
        <v>1700000</v>
      </c>
      <c r="K52">
        <v>1700000</v>
      </c>
      <c r="L52">
        <v>1650000</v>
      </c>
      <c r="M52">
        <v>1600000</v>
      </c>
      <c r="N52">
        <v>1550000</v>
      </c>
      <c r="O52">
        <v>1500000</v>
      </c>
      <c r="P52">
        <v>1450000</v>
      </c>
      <c r="Q52">
        <v>1400000</v>
      </c>
      <c r="R52">
        <v>1400000</v>
      </c>
      <c r="S52">
        <v>1400000</v>
      </c>
      <c r="T52">
        <v>1400000</v>
      </c>
      <c r="U52">
        <v>1400000</v>
      </c>
    </row>
    <row r="53" spans="1:21" x14ac:dyDescent="0.4">
      <c r="A53" t="s">
        <v>38</v>
      </c>
      <c r="C53" t="s">
        <v>33</v>
      </c>
      <c r="D53" t="s">
        <v>81</v>
      </c>
      <c r="E53">
        <v>3384076</v>
      </c>
      <c r="F53">
        <v>2417829</v>
      </c>
      <c r="G53">
        <v>2827004</v>
      </c>
      <c r="H53">
        <v>2886365</v>
      </c>
      <c r="I53">
        <v>3022818</v>
      </c>
      <c r="J53">
        <v>3048977</v>
      </c>
      <c r="K53">
        <v>3048977</v>
      </c>
      <c r="L53">
        <v>3252749</v>
      </c>
      <c r="M53">
        <v>3416634</v>
      </c>
      <c r="N53">
        <v>3499628</v>
      </c>
      <c r="O53">
        <v>3771834</v>
      </c>
      <c r="P53">
        <v>3990643</v>
      </c>
      <c r="Q53">
        <v>4616091</v>
      </c>
      <c r="R53">
        <v>4616091</v>
      </c>
      <c r="S53">
        <v>4616091</v>
      </c>
      <c r="T53">
        <v>4616091</v>
      </c>
      <c r="U53">
        <v>4616091</v>
      </c>
    </row>
    <row r="54" spans="1:21" x14ac:dyDescent="0.4">
      <c r="A54" t="s">
        <v>32</v>
      </c>
      <c r="C54" t="s">
        <v>33</v>
      </c>
      <c r="D54" t="s">
        <v>82</v>
      </c>
    </row>
    <row r="55" spans="1:21" x14ac:dyDescent="0.4">
      <c r="A55" t="s">
        <v>35</v>
      </c>
      <c r="C55" t="s">
        <v>33</v>
      </c>
      <c r="D55" t="s">
        <v>83</v>
      </c>
      <c r="E55">
        <v>1000000</v>
      </c>
      <c r="F55">
        <v>1000000</v>
      </c>
      <c r="G55">
        <v>1000000</v>
      </c>
      <c r="H55">
        <v>1000000</v>
      </c>
      <c r="I55">
        <v>1000000</v>
      </c>
      <c r="J55">
        <v>1000000</v>
      </c>
      <c r="K55">
        <v>1000000</v>
      </c>
      <c r="L55">
        <v>1000000</v>
      </c>
      <c r="M55">
        <v>1000000</v>
      </c>
      <c r="N55">
        <v>1000000</v>
      </c>
      <c r="O55">
        <v>1000000</v>
      </c>
      <c r="P55">
        <v>1000000</v>
      </c>
      <c r="Q55">
        <v>1000000</v>
      </c>
      <c r="R55">
        <v>1000000</v>
      </c>
      <c r="S55">
        <v>1000000</v>
      </c>
      <c r="T55">
        <v>1000000</v>
      </c>
      <c r="U55">
        <v>1000000</v>
      </c>
    </row>
    <row r="56" spans="1:21" x14ac:dyDescent="0.4">
      <c r="A56" t="s">
        <v>38</v>
      </c>
      <c r="C56" t="s">
        <v>33</v>
      </c>
      <c r="D56" t="s">
        <v>84</v>
      </c>
      <c r="E56">
        <v>1000000</v>
      </c>
      <c r="F56">
        <v>1000000</v>
      </c>
      <c r="G56">
        <v>1000000</v>
      </c>
      <c r="H56">
        <v>1000000</v>
      </c>
      <c r="I56">
        <v>1000000</v>
      </c>
      <c r="J56">
        <v>1000000</v>
      </c>
      <c r="K56">
        <v>1000000</v>
      </c>
      <c r="L56">
        <v>1000000</v>
      </c>
      <c r="M56">
        <v>1000000</v>
      </c>
      <c r="N56">
        <v>1000000</v>
      </c>
      <c r="O56">
        <v>1000000</v>
      </c>
      <c r="P56">
        <v>1000000</v>
      </c>
      <c r="Q56">
        <v>1000000</v>
      </c>
      <c r="R56">
        <v>1000000</v>
      </c>
      <c r="S56">
        <v>1000000</v>
      </c>
      <c r="T56">
        <v>1000000</v>
      </c>
      <c r="U56">
        <v>1000000</v>
      </c>
    </row>
    <row r="57" spans="1:21" x14ac:dyDescent="0.4">
      <c r="A57" t="s">
        <v>32</v>
      </c>
      <c r="C57" t="s">
        <v>33</v>
      </c>
      <c r="D57" t="s">
        <v>85</v>
      </c>
    </row>
    <row r="58" spans="1:21" x14ac:dyDescent="0.4">
      <c r="A58" t="s">
        <v>38</v>
      </c>
      <c r="C58" t="s">
        <v>33</v>
      </c>
      <c r="D58" t="s">
        <v>86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</row>
    <row r="59" spans="1:21" x14ac:dyDescent="0.4">
      <c r="A59" t="s">
        <v>32</v>
      </c>
      <c r="C59" t="s">
        <v>33</v>
      </c>
      <c r="D59" t="s">
        <v>87</v>
      </c>
    </row>
    <row r="60" spans="1:21" x14ac:dyDescent="0.4">
      <c r="A60" t="s">
        <v>38</v>
      </c>
      <c r="C60" t="s">
        <v>33</v>
      </c>
      <c r="D60" t="s">
        <v>88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</row>
    <row r="61" spans="1:21" x14ac:dyDescent="0.4">
      <c r="A61" t="s">
        <v>38</v>
      </c>
      <c r="C61" t="s">
        <v>33</v>
      </c>
      <c r="D61" t="s">
        <v>89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</row>
    <row r="62" spans="1:21" x14ac:dyDescent="0.4">
      <c r="A62" t="s">
        <v>38</v>
      </c>
      <c r="C62" t="s">
        <v>33</v>
      </c>
      <c r="D62" t="s">
        <v>90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</row>
    <row r="63" spans="1:21" x14ac:dyDescent="0.4">
      <c r="A63" t="s">
        <v>32</v>
      </c>
      <c r="C63" t="s">
        <v>33</v>
      </c>
      <c r="D63" t="s">
        <v>91</v>
      </c>
    </row>
    <row r="64" spans="1:21" x14ac:dyDescent="0.4">
      <c r="A64" t="s">
        <v>38</v>
      </c>
      <c r="C64" t="s">
        <v>33</v>
      </c>
      <c r="D64" t="s">
        <v>92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</row>
    <row r="65" spans="1:21" x14ac:dyDescent="0.4">
      <c r="A65" t="s">
        <v>38</v>
      </c>
      <c r="C65" t="s">
        <v>33</v>
      </c>
      <c r="D65" t="s">
        <v>93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</row>
    <row r="66" spans="1:21" x14ac:dyDescent="0.4">
      <c r="A66" t="s">
        <v>35</v>
      </c>
      <c r="C66" t="s">
        <v>33</v>
      </c>
      <c r="D66" t="s">
        <v>94</v>
      </c>
      <c r="E66">
        <v>57373</v>
      </c>
      <c r="F66">
        <v>57373</v>
      </c>
      <c r="G66">
        <v>57373</v>
      </c>
      <c r="H66">
        <v>57373</v>
      </c>
      <c r="I66">
        <v>57373</v>
      </c>
      <c r="J66">
        <v>57373</v>
      </c>
      <c r="K66">
        <v>57373</v>
      </c>
      <c r="L66">
        <v>57373</v>
      </c>
      <c r="M66">
        <v>57373</v>
      </c>
      <c r="N66">
        <v>57373</v>
      </c>
      <c r="O66">
        <v>57373</v>
      </c>
      <c r="P66">
        <v>57373</v>
      </c>
      <c r="Q66">
        <v>57373</v>
      </c>
      <c r="R66">
        <v>57373</v>
      </c>
      <c r="S66">
        <v>57373</v>
      </c>
      <c r="T66">
        <v>57373</v>
      </c>
      <c r="U66">
        <v>57373</v>
      </c>
    </row>
    <row r="67" spans="1:21" x14ac:dyDescent="0.4">
      <c r="A67" t="s">
        <v>38</v>
      </c>
      <c r="C67" t="s">
        <v>33</v>
      </c>
      <c r="D67" t="s">
        <v>95</v>
      </c>
      <c r="E67">
        <v>182702</v>
      </c>
      <c r="F67">
        <v>314499</v>
      </c>
      <c r="G67">
        <v>102290</v>
      </c>
      <c r="H67">
        <v>488924</v>
      </c>
      <c r="I67">
        <v>782281</v>
      </c>
      <c r="J67">
        <v>1163773</v>
      </c>
      <c r="K67">
        <v>1163773</v>
      </c>
      <c r="L67">
        <v>1524923</v>
      </c>
      <c r="M67">
        <v>1622351</v>
      </c>
      <c r="N67">
        <v>1850542</v>
      </c>
      <c r="O67">
        <v>2158918</v>
      </c>
      <c r="P67">
        <v>3530937</v>
      </c>
      <c r="Q67">
        <v>3408291</v>
      </c>
      <c r="R67">
        <v>3408291</v>
      </c>
      <c r="S67">
        <v>3408291</v>
      </c>
      <c r="T67">
        <v>3408291</v>
      </c>
      <c r="U67">
        <v>3408291</v>
      </c>
    </row>
    <row r="68" spans="1:21" x14ac:dyDescent="0.4">
      <c r="A68" t="s">
        <v>38</v>
      </c>
      <c r="C68" t="s">
        <v>33</v>
      </c>
      <c r="D68" t="s">
        <v>96</v>
      </c>
      <c r="E68">
        <v>240075</v>
      </c>
      <c r="F68">
        <v>371872</v>
      </c>
      <c r="G68">
        <v>159663</v>
      </c>
      <c r="H68">
        <v>546297</v>
      </c>
      <c r="I68">
        <v>839654</v>
      </c>
      <c r="J68">
        <v>1221146</v>
      </c>
      <c r="K68">
        <v>1221146</v>
      </c>
      <c r="L68">
        <v>1582296</v>
      </c>
      <c r="M68">
        <v>1679724</v>
      </c>
      <c r="N68">
        <v>1907915</v>
      </c>
      <c r="O68">
        <v>2216291</v>
      </c>
      <c r="P68">
        <v>3588310</v>
      </c>
      <c r="Q68">
        <v>3465664</v>
      </c>
      <c r="R68">
        <v>3465664</v>
      </c>
      <c r="S68">
        <v>3465664</v>
      </c>
      <c r="T68">
        <v>3465664</v>
      </c>
      <c r="U68">
        <v>3465664</v>
      </c>
    </row>
    <row r="69" spans="1:21" x14ac:dyDescent="0.4">
      <c r="A69" t="s">
        <v>38</v>
      </c>
      <c r="C69" t="s">
        <v>33</v>
      </c>
      <c r="D69" t="s">
        <v>97</v>
      </c>
      <c r="E69">
        <v>240075</v>
      </c>
      <c r="F69">
        <v>371872</v>
      </c>
      <c r="G69">
        <v>159663</v>
      </c>
      <c r="H69">
        <v>546297</v>
      </c>
      <c r="I69">
        <v>839654</v>
      </c>
      <c r="J69">
        <v>1221146</v>
      </c>
      <c r="K69">
        <v>1221146</v>
      </c>
      <c r="L69">
        <v>1582296</v>
      </c>
      <c r="M69">
        <v>1679724</v>
      </c>
      <c r="N69">
        <v>1907915</v>
      </c>
      <c r="O69">
        <v>2216291</v>
      </c>
      <c r="P69">
        <v>3588310</v>
      </c>
      <c r="Q69">
        <v>3465664</v>
      </c>
      <c r="R69">
        <v>3465664</v>
      </c>
      <c r="S69">
        <v>3465664</v>
      </c>
      <c r="T69">
        <v>3465664</v>
      </c>
      <c r="U69">
        <v>3465664</v>
      </c>
    </row>
    <row r="70" spans="1:21" x14ac:dyDescent="0.4">
      <c r="A70" t="s">
        <v>38</v>
      </c>
      <c r="C70" t="s">
        <v>33</v>
      </c>
      <c r="D70" t="s">
        <v>98</v>
      </c>
      <c r="E70">
        <v>240075</v>
      </c>
      <c r="F70">
        <v>371872</v>
      </c>
      <c r="G70">
        <v>159663</v>
      </c>
      <c r="H70">
        <v>546297</v>
      </c>
      <c r="I70">
        <v>839654</v>
      </c>
      <c r="J70">
        <v>1221146</v>
      </c>
      <c r="K70">
        <v>1221146</v>
      </c>
      <c r="L70">
        <v>1582296</v>
      </c>
      <c r="M70">
        <v>1679724</v>
      </c>
      <c r="N70">
        <v>1907915</v>
      </c>
      <c r="O70">
        <v>2216291</v>
      </c>
      <c r="P70">
        <v>3588310</v>
      </c>
      <c r="Q70">
        <v>3465664</v>
      </c>
      <c r="R70">
        <v>3465664</v>
      </c>
      <c r="S70">
        <v>3465664</v>
      </c>
      <c r="T70">
        <v>3465664</v>
      </c>
      <c r="U70">
        <v>3465664</v>
      </c>
    </row>
    <row r="71" spans="1:21" x14ac:dyDescent="0.4">
      <c r="A71" t="s">
        <v>32</v>
      </c>
      <c r="C71" t="s">
        <v>33</v>
      </c>
      <c r="D71" t="s">
        <v>99</v>
      </c>
    </row>
    <row r="72" spans="1:21" x14ac:dyDescent="0.4">
      <c r="A72" t="s">
        <v>38</v>
      </c>
      <c r="C72" t="s">
        <v>33</v>
      </c>
      <c r="D72" t="s">
        <v>100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</row>
    <row r="73" spans="1:21" x14ac:dyDescent="0.4">
      <c r="A73" t="s">
        <v>32</v>
      </c>
      <c r="C73" t="s">
        <v>33</v>
      </c>
      <c r="D73" t="s">
        <v>101</v>
      </c>
    </row>
    <row r="74" spans="1:21" x14ac:dyDescent="0.4">
      <c r="A74" t="s">
        <v>38</v>
      </c>
      <c r="C74" t="s">
        <v>33</v>
      </c>
      <c r="D74" t="s">
        <v>102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</row>
    <row r="75" spans="1:21" x14ac:dyDescent="0.4">
      <c r="A75" t="s">
        <v>38</v>
      </c>
      <c r="C75" t="s">
        <v>33</v>
      </c>
      <c r="D75" t="s">
        <v>103</v>
      </c>
      <c r="E75">
        <v>1240075</v>
      </c>
      <c r="F75">
        <v>1371872</v>
      </c>
      <c r="G75">
        <v>1159663</v>
      </c>
      <c r="H75">
        <v>1546297</v>
      </c>
      <c r="I75">
        <v>1839654</v>
      </c>
      <c r="J75">
        <v>2221146</v>
      </c>
      <c r="K75">
        <v>2221146</v>
      </c>
      <c r="L75">
        <v>2582296</v>
      </c>
      <c r="M75">
        <v>2679724</v>
      </c>
      <c r="N75">
        <v>2907915</v>
      </c>
      <c r="O75">
        <v>3216291</v>
      </c>
      <c r="P75">
        <v>4588310</v>
      </c>
      <c r="Q75">
        <v>4465664</v>
      </c>
      <c r="R75">
        <v>4465664</v>
      </c>
      <c r="S75">
        <v>4465664</v>
      </c>
      <c r="T75">
        <v>4465664</v>
      </c>
      <c r="U75">
        <v>4465664</v>
      </c>
    </row>
    <row r="76" spans="1:21" x14ac:dyDescent="0.4">
      <c r="A76" t="s">
        <v>32</v>
      </c>
      <c r="C76" t="s">
        <v>33</v>
      </c>
      <c r="D76" t="s">
        <v>104</v>
      </c>
    </row>
    <row r="77" spans="1:21" x14ac:dyDescent="0.4">
      <c r="A77" t="s">
        <v>38</v>
      </c>
      <c r="C77" t="s">
        <v>33</v>
      </c>
      <c r="D77" t="s">
        <v>105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</row>
    <row r="78" spans="1:21" x14ac:dyDescent="0.4">
      <c r="A78" t="s">
        <v>32</v>
      </c>
      <c r="C78" t="s">
        <v>33</v>
      </c>
      <c r="D78" t="s">
        <v>106</v>
      </c>
    </row>
    <row r="79" spans="1:21" x14ac:dyDescent="0.4">
      <c r="A79" t="s">
        <v>38</v>
      </c>
      <c r="C79" t="s">
        <v>33</v>
      </c>
      <c r="D79" t="s">
        <v>107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</row>
    <row r="80" spans="1:21" x14ac:dyDescent="0.4">
      <c r="A80" t="s">
        <v>38</v>
      </c>
      <c r="C80" t="s">
        <v>33</v>
      </c>
      <c r="D80" t="s">
        <v>108</v>
      </c>
      <c r="E80">
        <v>1240075</v>
      </c>
      <c r="F80">
        <v>1371872</v>
      </c>
      <c r="G80">
        <v>1159663</v>
      </c>
      <c r="H80">
        <v>1546297</v>
      </c>
      <c r="I80">
        <v>1839654</v>
      </c>
      <c r="J80">
        <v>2221146</v>
      </c>
      <c r="K80">
        <v>2221146</v>
      </c>
      <c r="L80">
        <v>2582296</v>
      </c>
      <c r="M80">
        <v>2679724</v>
      </c>
      <c r="N80">
        <v>2907915</v>
      </c>
      <c r="O80">
        <v>3216291</v>
      </c>
      <c r="P80">
        <v>4588310</v>
      </c>
      <c r="Q80">
        <v>4465664</v>
      </c>
      <c r="R80">
        <v>4465664</v>
      </c>
      <c r="S80">
        <v>4465664</v>
      </c>
      <c r="T80">
        <v>4465664</v>
      </c>
      <c r="U80">
        <v>4465664</v>
      </c>
    </row>
    <row r="81" spans="1:21" x14ac:dyDescent="0.4">
      <c r="A81" t="s">
        <v>38</v>
      </c>
      <c r="C81" t="s">
        <v>33</v>
      </c>
      <c r="D81" t="s">
        <v>109</v>
      </c>
      <c r="E81">
        <v>4624151</v>
      </c>
      <c r="F81">
        <v>3789701</v>
      </c>
      <c r="G81">
        <v>3986667</v>
      </c>
      <c r="H81">
        <v>4432662</v>
      </c>
      <c r="I81">
        <v>4862472</v>
      </c>
      <c r="J81">
        <v>5270123</v>
      </c>
      <c r="K81">
        <v>5270123</v>
      </c>
      <c r="L81">
        <v>5835045</v>
      </c>
      <c r="M81">
        <v>6096358</v>
      </c>
      <c r="N81">
        <v>6407543</v>
      </c>
      <c r="O81">
        <v>6988125</v>
      </c>
      <c r="P81">
        <v>8578953</v>
      </c>
      <c r="Q81">
        <v>9081755</v>
      </c>
      <c r="R81">
        <v>9081755</v>
      </c>
      <c r="S81">
        <v>9081755</v>
      </c>
      <c r="T81">
        <v>9081755</v>
      </c>
      <c r="U81">
        <v>9081755</v>
      </c>
    </row>
    <row r="82" spans="1:21" x14ac:dyDescent="0.4">
      <c r="A82" t="s">
        <v>32</v>
      </c>
      <c r="C82" t="s">
        <v>110</v>
      </c>
      <c r="D82" t="s">
        <v>111</v>
      </c>
    </row>
    <row r="83" spans="1:21" x14ac:dyDescent="0.4">
      <c r="A83" t="s">
        <v>35</v>
      </c>
      <c r="C83" t="s">
        <v>110</v>
      </c>
      <c r="D83" t="s">
        <v>112</v>
      </c>
      <c r="E83">
        <v>1435759</v>
      </c>
      <c r="F83">
        <v>1150830</v>
      </c>
      <c r="G83">
        <v>1246781</v>
      </c>
      <c r="H83">
        <v>1757011</v>
      </c>
      <c r="I83">
        <v>1726112</v>
      </c>
      <c r="J83">
        <v>1652855</v>
      </c>
      <c r="K83">
        <v>8969348</v>
      </c>
      <c r="L83">
        <v>1594344</v>
      </c>
      <c r="M83">
        <v>1555814</v>
      </c>
      <c r="N83">
        <v>1587014</v>
      </c>
      <c r="O83">
        <v>1868165</v>
      </c>
      <c r="P83">
        <v>3001773</v>
      </c>
      <c r="Q83">
        <v>2638056</v>
      </c>
      <c r="R83">
        <v>12245166</v>
      </c>
      <c r="S83">
        <v>21214514</v>
      </c>
      <c r="T83">
        <v>0</v>
      </c>
      <c r="U83">
        <v>21214514</v>
      </c>
    </row>
    <row r="84" spans="1:21" x14ac:dyDescent="0.4">
      <c r="A84" t="s">
        <v>38</v>
      </c>
      <c r="C84" t="s">
        <v>110</v>
      </c>
      <c r="D84" t="s">
        <v>113</v>
      </c>
      <c r="E84">
        <v>1435759</v>
      </c>
      <c r="F84">
        <v>1150830</v>
      </c>
      <c r="G84">
        <v>1246781</v>
      </c>
      <c r="H84">
        <v>1757011</v>
      </c>
      <c r="I84">
        <v>1726112</v>
      </c>
      <c r="J84">
        <v>1652855</v>
      </c>
      <c r="K84">
        <v>8969348</v>
      </c>
      <c r="L84">
        <v>1594344</v>
      </c>
      <c r="M84">
        <v>1555814</v>
      </c>
      <c r="N84">
        <v>1587014</v>
      </c>
      <c r="O84">
        <v>1868165</v>
      </c>
      <c r="P84">
        <v>3001773</v>
      </c>
      <c r="Q84">
        <v>2638056</v>
      </c>
      <c r="R84">
        <v>12245166</v>
      </c>
      <c r="S84">
        <v>21214514</v>
      </c>
      <c r="T84">
        <v>0</v>
      </c>
      <c r="U84">
        <v>21214514</v>
      </c>
    </row>
    <row r="85" spans="1:21" x14ac:dyDescent="0.4">
      <c r="A85" t="s">
        <v>32</v>
      </c>
      <c r="C85" t="s">
        <v>110</v>
      </c>
      <c r="D85" t="s">
        <v>114</v>
      </c>
    </row>
    <row r="86" spans="1:21" x14ac:dyDescent="0.4">
      <c r="A86" t="s">
        <v>35</v>
      </c>
      <c r="C86" t="s">
        <v>110</v>
      </c>
      <c r="D86" t="s">
        <v>115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423640</v>
      </c>
      <c r="R86">
        <v>423640</v>
      </c>
      <c r="S86">
        <v>423640</v>
      </c>
      <c r="T86">
        <v>0</v>
      </c>
      <c r="U86">
        <v>423640</v>
      </c>
    </row>
    <row r="87" spans="1:21" x14ac:dyDescent="0.4">
      <c r="A87" t="s">
        <v>38</v>
      </c>
      <c r="C87" t="s">
        <v>110</v>
      </c>
      <c r="D87" t="s">
        <v>115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423640</v>
      </c>
      <c r="R87">
        <v>423640</v>
      </c>
      <c r="S87">
        <v>423640</v>
      </c>
      <c r="T87">
        <v>0</v>
      </c>
      <c r="U87">
        <v>423640</v>
      </c>
    </row>
    <row r="88" spans="1:21" x14ac:dyDescent="0.4">
      <c r="A88" t="s">
        <v>35</v>
      </c>
      <c r="C88" t="s">
        <v>110</v>
      </c>
      <c r="D88" t="s">
        <v>116</v>
      </c>
      <c r="E88">
        <v>249481</v>
      </c>
      <c r="F88">
        <v>105695</v>
      </c>
      <c r="G88">
        <v>367538</v>
      </c>
      <c r="H88">
        <v>349847</v>
      </c>
      <c r="I88">
        <v>345495</v>
      </c>
      <c r="J88">
        <v>265172</v>
      </c>
      <c r="K88">
        <v>1683228</v>
      </c>
      <c r="L88">
        <v>338873</v>
      </c>
      <c r="M88">
        <v>381660</v>
      </c>
      <c r="N88">
        <v>348849</v>
      </c>
      <c r="O88">
        <v>508402</v>
      </c>
      <c r="P88">
        <v>548638</v>
      </c>
      <c r="Q88">
        <v>381935</v>
      </c>
      <c r="R88">
        <v>2508357</v>
      </c>
      <c r="S88">
        <v>4191585</v>
      </c>
      <c r="T88">
        <v>0</v>
      </c>
      <c r="U88">
        <v>4191585</v>
      </c>
    </row>
    <row r="89" spans="1:21" x14ac:dyDescent="0.4">
      <c r="A89" t="s">
        <v>38</v>
      </c>
      <c r="C89" t="s">
        <v>110</v>
      </c>
      <c r="D89" t="s">
        <v>117</v>
      </c>
      <c r="E89">
        <v>249481</v>
      </c>
      <c r="F89">
        <v>105695</v>
      </c>
      <c r="G89">
        <v>367538</v>
      </c>
      <c r="H89">
        <v>349847</v>
      </c>
      <c r="I89">
        <v>345495</v>
      </c>
      <c r="J89">
        <v>265172</v>
      </c>
      <c r="K89">
        <v>1683228</v>
      </c>
      <c r="L89">
        <v>338873</v>
      </c>
      <c r="M89">
        <v>381660</v>
      </c>
      <c r="N89">
        <v>348849</v>
      </c>
      <c r="O89">
        <v>508402</v>
      </c>
      <c r="P89">
        <v>548638</v>
      </c>
      <c r="Q89">
        <v>381935</v>
      </c>
      <c r="R89">
        <v>2508357</v>
      </c>
      <c r="S89">
        <v>4191585</v>
      </c>
      <c r="T89">
        <v>0</v>
      </c>
      <c r="U89">
        <v>4191585</v>
      </c>
    </row>
    <row r="90" spans="1:21" x14ac:dyDescent="0.4">
      <c r="A90" t="s">
        <v>38</v>
      </c>
      <c r="C90" t="s">
        <v>110</v>
      </c>
      <c r="D90" t="s">
        <v>118</v>
      </c>
      <c r="E90">
        <v>249481</v>
      </c>
      <c r="F90">
        <v>105695</v>
      </c>
      <c r="G90">
        <v>367538</v>
      </c>
      <c r="H90">
        <v>349847</v>
      </c>
      <c r="I90">
        <v>345495</v>
      </c>
      <c r="J90">
        <v>265172</v>
      </c>
      <c r="K90">
        <v>1683228</v>
      </c>
      <c r="L90">
        <v>338873</v>
      </c>
      <c r="M90">
        <v>381660</v>
      </c>
      <c r="N90">
        <v>348849</v>
      </c>
      <c r="O90">
        <v>508402</v>
      </c>
      <c r="P90">
        <v>548638</v>
      </c>
      <c r="Q90">
        <v>805575</v>
      </c>
      <c r="R90">
        <v>2931997</v>
      </c>
      <c r="S90">
        <v>4615225</v>
      </c>
      <c r="T90">
        <v>0</v>
      </c>
      <c r="U90">
        <v>4615225</v>
      </c>
    </row>
    <row r="91" spans="1:21" x14ac:dyDescent="0.4">
      <c r="A91" t="s">
        <v>35</v>
      </c>
      <c r="C91" t="s">
        <v>110</v>
      </c>
      <c r="D91" t="s">
        <v>119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463240</v>
      </c>
      <c r="R91">
        <v>463240</v>
      </c>
      <c r="S91">
        <v>463240</v>
      </c>
      <c r="T91">
        <v>0</v>
      </c>
      <c r="U91">
        <v>463240</v>
      </c>
    </row>
    <row r="92" spans="1:21" x14ac:dyDescent="0.4">
      <c r="A92" t="s">
        <v>38</v>
      </c>
      <c r="C92" t="s">
        <v>110</v>
      </c>
      <c r="D92" t="s">
        <v>119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463240</v>
      </c>
      <c r="R92">
        <v>463240</v>
      </c>
      <c r="S92">
        <v>463240</v>
      </c>
      <c r="T92">
        <v>0</v>
      </c>
      <c r="U92">
        <v>463240</v>
      </c>
    </row>
    <row r="93" spans="1:21" x14ac:dyDescent="0.4">
      <c r="A93" t="s">
        <v>38</v>
      </c>
      <c r="C93" t="s">
        <v>110</v>
      </c>
      <c r="D93" t="s">
        <v>120</v>
      </c>
      <c r="E93">
        <v>249481</v>
      </c>
      <c r="F93">
        <v>105695</v>
      </c>
      <c r="G93">
        <v>367538</v>
      </c>
      <c r="H93">
        <v>349847</v>
      </c>
      <c r="I93">
        <v>345495</v>
      </c>
      <c r="J93">
        <v>265172</v>
      </c>
      <c r="K93">
        <v>1683228</v>
      </c>
      <c r="L93">
        <v>338873</v>
      </c>
      <c r="M93">
        <v>381660</v>
      </c>
      <c r="N93">
        <v>348849</v>
      </c>
      <c r="O93">
        <v>508402</v>
      </c>
      <c r="P93">
        <v>548638</v>
      </c>
      <c r="Q93">
        <v>342335</v>
      </c>
      <c r="R93">
        <v>2468757</v>
      </c>
      <c r="S93">
        <v>4151985</v>
      </c>
      <c r="T93">
        <v>0</v>
      </c>
      <c r="U93">
        <v>4151985</v>
      </c>
    </row>
    <row r="94" spans="1:21" x14ac:dyDescent="0.4">
      <c r="A94" t="s">
        <v>38</v>
      </c>
      <c r="C94" t="s">
        <v>110</v>
      </c>
      <c r="D94" t="s">
        <v>121</v>
      </c>
      <c r="E94">
        <v>1186278</v>
      </c>
      <c r="F94">
        <v>1045135</v>
      </c>
      <c r="G94">
        <v>879243</v>
      </c>
      <c r="H94">
        <v>1407164</v>
      </c>
      <c r="I94">
        <v>1380617</v>
      </c>
      <c r="J94">
        <v>1387683</v>
      </c>
      <c r="K94">
        <v>7286120</v>
      </c>
      <c r="L94">
        <v>1255471</v>
      </c>
      <c r="M94">
        <v>1174154</v>
      </c>
      <c r="N94">
        <v>1238165</v>
      </c>
      <c r="O94">
        <v>1359763</v>
      </c>
      <c r="P94">
        <v>2453135</v>
      </c>
      <c r="Q94">
        <v>2295721</v>
      </c>
      <c r="R94">
        <v>9776409</v>
      </c>
      <c r="S94">
        <v>17062529</v>
      </c>
      <c r="T94">
        <v>0</v>
      </c>
      <c r="U94">
        <v>17062529</v>
      </c>
    </row>
    <row r="95" spans="1:21" x14ac:dyDescent="0.4">
      <c r="A95" t="s">
        <v>32</v>
      </c>
      <c r="C95" t="s">
        <v>110</v>
      </c>
      <c r="D95" t="s">
        <v>122</v>
      </c>
    </row>
    <row r="96" spans="1:21" x14ac:dyDescent="0.4">
      <c r="A96" t="s">
        <v>35</v>
      </c>
      <c r="C96" t="s">
        <v>110</v>
      </c>
      <c r="D96" t="s">
        <v>123</v>
      </c>
      <c r="E96">
        <v>350000</v>
      </c>
      <c r="F96">
        <v>350000</v>
      </c>
      <c r="G96">
        <v>350000</v>
      </c>
      <c r="H96">
        <v>350000</v>
      </c>
      <c r="I96">
        <v>350000</v>
      </c>
      <c r="J96">
        <v>350000</v>
      </c>
      <c r="K96">
        <v>2100000</v>
      </c>
      <c r="L96">
        <v>350000</v>
      </c>
      <c r="M96">
        <v>350000</v>
      </c>
      <c r="N96">
        <v>350000</v>
      </c>
      <c r="O96">
        <v>350000</v>
      </c>
      <c r="P96">
        <v>350000</v>
      </c>
      <c r="Q96">
        <v>350000</v>
      </c>
      <c r="R96">
        <v>2100000</v>
      </c>
      <c r="S96">
        <v>4200000</v>
      </c>
      <c r="T96">
        <v>0</v>
      </c>
      <c r="U96">
        <v>4200000</v>
      </c>
    </row>
    <row r="97" spans="1:21" x14ac:dyDescent="0.4">
      <c r="A97" t="s">
        <v>35</v>
      </c>
      <c r="C97" t="s">
        <v>110</v>
      </c>
      <c r="D97" t="s">
        <v>124</v>
      </c>
      <c r="E97">
        <v>244254</v>
      </c>
      <c r="F97">
        <v>210544</v>
      </c>
      <c r="G97">
        <v>223664</v>
      </c>
      <c r="H97">
        <v>270489</v>
      </c>
      <c r="I97">
        <v>261082</v>
      </c>
      <c r="J97">
        <v>218541</v>
      </c>
      <c r="K97">
        <v>1428574</v>
      </c>
      <c r="L97">
        <v>110613</v>
      </c>
      <c r="M97">
        <v>281060</v>
      </c>
      <c r="N97">
        <v>258141</v>
      </c>
      <c r="O97">
        <v>278164</v>
      </c>
      <c r="P97">
        <v>291992</v>
      </c>
      <c r="Q97">
        <v>313992</v>
      </c>
      <c r="R97">
        <v>1533962</v>
      </c>
      <c r="S97">
        <v>2962536</v>
      </c>
      <c r="T97">
        <v>0</v>
      </c>
      <c r="U97">
        <v>2962536</v>
      </c>
    </row>
    <row r="98" spans="1:21" x14ac:dyDescent="0.4">
      <c r="A98" t="s">
        <v>35</v>
      </c>
      <c r="C98" t="s">
        <v>110</v>
      </c>
      <c r="D98" t="s">
        <v>125</v>
      </c>
      <c r="E98">
        <v>73831</v>
      </c>
      <c r="F98">
        <v>73831</v>
      </c>
      <c r="G98">
        <v>72911</v>
      </c>
      <c r="H98">
        <v>72911</v>
      </c>
      <c r="I98">
        <v>86126</v>
      </c>
      <c r="J98">
        <v>86126</v>
      </c>
      <c r="K98">
        <v>465736</v>
      </c>
      <c r="L98">
        <v>86126</v>
      </c>
      <c r="M98">
        <v>86126</v>
      </c>
      <c r="N98">
        <v>86126</v>
      </c>
      <c r="O98">
        <v>86126</v>
      </c>
      <c r="P98">
        <v>90156</v>
      </c>
      <c r="Q98">
        <v>90156</v>
      </c>
      <c r="R98">
        <v>524816</v>
      </c>
      <c r="S98">
        <v>990552</v>
      </c>
      <c r="T98">
        <v>0</v>
      </c>
      <c r="U98">
        <v>990552</v>
      </c>
    </row>
    <row r="99" spans="1:21" x14ac:dyDescent="0.4">
      <c r="A99" t="s">
        <v>35</v>
      </c>
      <c r="C99" t="s">
        <v>110</v>
      </c>
      <c r="D99" t="s">
        <v>126</v>
      </c>
      <c r="E99">
        <v>55501</v>
      </c>
      <c r="F99">
        <v>33080</v>
      </c>
      <c r="G99">
        <v>42170</v>
      </c>
      <c r="H99">
        <v>33073</v>
      </c>
      <c r="I99">
        <v>53504</v>
      </c>
      <c r="J99">
        <v>36397</v>
      </c>
      <c r="K99">
        <v>253725</v>
      </c>
      <c r="L99">
        <v>56904</v>
      </c>
      <c r="M99">
        <v>22542</v>
      </c>
      <c r="N99">
        <v>41033</v>
      </c>
      <c r="O99">
        <v>31107</v>
      </c>
      <c r="P99">
        <v>37291</v>
      </c>
      <c r="Q99">
        <v>79234</v>
      </c>
      <c r="R99">
        <v>268111</v>
      </c>
      <c r="S99">
        <v>521836</v>
      </c>
      <c r="T99">
        <v>0</v>
      </c>
      <c r="U99">
        <v>521836</v>
      </c>
    </row>
    <row r="100" spans="1:21" x14ac:dyDescent="0.4">
      <c r="A100" t="s">
        <v>35</v>
      </c>
      <c r="C100" t="s">
        <v>110</v>
      </c>
      <c r="D100" t="s">
        <v>127</v>
      </c>
      <c r="E100">
        <v>4391</v>
      </c>
      <c r="F100">
        <v>13981</v>
      </c>
      <c r="G100">
        <v>0</v>
      </c>
      <c r="H100">
        <v>38241</v>
      </c>
      <c r="I100">
        <v>10781</v>
      </c>
      <c r="J100">
        <v>35374</v>
      </c>
      <c r="K100">
        <v>102768</v>
      </c>
      <c r="L100">
        <v>17206</v>
      </c>
      <c r="M100">
        <v>0</v>
      </c>
      <c r="N100">
        <v>3855</v>
      </c>
      <c r="O100">
        <v>15114</v>
      </c>
      <c r="P100">
        <v>15979</v>
      </c>
      <c r="Q100">
        <v>23139</v>
      </c>
      <c r="R100">
        <v>75293</v>
      </c>
      <c r="S100">
        <v>178061</v>
      </c>
      <c r="T100">
        <v>0</v>
      </c>
      <c r="U100">
        <v>178061</v>
      </c>
    </row>
    <row r="101" spans="1:21" x14ac:dyDescent="0.4">
      <c r="A101" t="s">
        <v>35</v>
      </c>
      <c r="C101" t="s">
        <v>110</v>
      </c>
      <c r="D101" t="s">
        <v>128</v>
      </c>
      <c r="E101">
        <v>8646</v>
      </c>
      <c r="F101">
        <v>12418</v>
      </c>
      <c r="G101">
        <v>23195</v>
      </c>
      <c r="H101">
        <v>25959</v>
      </c>
      <c r="I101">
        <v>9180</v>
      </c>
      <c r="J101">
        <v>34596</v>
      </c>
      <c r="K101">
        <v>113994</v>
      </c>
      <c r="L101">
        <v>19784</v>
      </c>
      <c r="M101">
        <v>13213</v>
      </c>
      <c r="N101">
        <v>26522</v>
      </c>
      <c r="O101">
        <v>9343</v>
      </c>
      <c r="P101">
        <v>26186</v>
      </c>
      <c r="Q101">
        <v>13036</v>
      </c>
      <c r="R101">
        <v>108084</v>
      </c>
      <c r="S101">
        <v>222078</v>
      </c>
      <c r="T101">
        <v>0</v>
      </c>
      <c r="U101">
        <v>222078</v>
      </c>
    </row>
    <row r="102" spans="1:21" x14ac:dyDescent="0.4">
      <c r="A102" t="s">
        <v>35</v>
      </c>
      <c r="C102" t="s">
        <v>110</v>
      </c>
      <c r="D102" t="s">
        <v>129</v>
      </c>
      <c r="E102">
        <v>39958</v>
      </c>
      <c r="F102">
        <v>12467</v>
      </c>
      <c r="G102">
        <v>17770</v>
      </c>
      <c r="H102">
        <v>42200</v>
      </c>
      <c r="I102">
        <v>26135</v>
      </c>
      <c r="J102">
        <v>0</v>
      </c>
      <c r="K102">
        <v>138530</v>
      </c>
      <c r="L102">
        <v>9646</v>
      </c>
      <c r="M102">
        <v>16436</v>
      </c>
      <c r="N102">
        <v>44387</v>
      </c>
      <c r="O102">
        <v>19910</v>
      </c>
      <c r="P102">
        <v>23905</v>
      </c>
      <c r="Q102">
        <v>26401</v>
      </c>
      <c r="R102">
        <v>140685</v>
      </c>
      <c r="S102">
        <v>279215</v>
      </c>
      <c r="T102">
        <v>0</v>
      </c>
      <c r="U102">
        <v>279215</v>
      </c>
    </row>
    <row r="103" spans="1:21" x14ac:dyDescent="0.4">
      <c r="A103" t="s">
        <v>35</v>
      </c>
      <c r="C103" t="s">
        <v>110</v>
      </c>
      <c r="D103" t="s">
        <v>130</v>
      </c>
      <c r="E103">
        <v>22748</v>
      </c>
      <c r="F103">
        <v>24104</v>
      </c>
      <c r="G103">
        <v>23501</v>
      </c>
      <c r="H103">
        <v>20674</v>
      </c>
      <c r="I103">
        <v>21961</v>
      </c>
      <c r="J103">
        <v>23059</v>
      </c>
      <c r="K103">
        <v>136047</v>
      </c>
      <c r="L103">
        <v>23274</v>
      </c>
      <c r="M103">
        <v>21607</v>
      </c>
      <c r="N103">
        <v>20943</v>
      </c>
      <c r="O103">
        <v>21655</v>
      </c>
      <c r="P103">
        <v>21231</v>
      </c>
      <c r="Q103">
        <v>23805</v>
      </c>
      <c r="R103">
        <v>132515</v>
      </c>
      <c r="S103">
        <v>268562</v>
      </c>
      <c r="T103">
        <v>0</v>
      </c>
      <c r="U103">
        <v>268562</v>
      </c>
    </row>
    <row r="104" spans="1:21" x14ac:dyDescent="0.4">
      <c r="A104" t="s">
        <v>35</v>
      </c>
      <c r="C104" t="s">
        <v>110</v>
      </c>
      <c r="D104" t="s">
        <v>131</v>
      </c>
      <c r="E104">
        <v>62523</v>
      </c>
      <c r="F104">
        <v>4764</v>
      </c>
      <c r="G104">
        <v>11858</v>
      </c>
      <c r="H104">
        <v>22796</v>
      </c>
      <c r="I104">
        <v>16236</v>
      </c>
      <c r="J104">
        <v>50896</v>
      </c>
      <c r="K104">
        <v>169073</v>
      </c>
      <c r="L104">
        <v>38843</v>
      </c>
      <c r="M104">
        <v>13010</v>
      </c>
      <c r="N104">
        <v>7410</v>
      </c>
      <c r="O104">
        <v>27458</v>
      </c>
      <c r="P104">
        <v>27192</v>
      </c>
      <c r="Q104">
        <v>90450</v>
      </c>
      <c r="R104">
        <v>204363</v>
      </c>
      <c r="S104">
        <v>373436</v>
      </c>
      <c r="T104">
        <v>0</v>
      </c>
      <c r="U104">
        <v>373436</v>
      </c>
    </row>
    <row r="105" spans="1:21" x14ac:dyDescent="0.4">
      <c r="A105" t="s">
        <v>35</v>
      </c>
      <c r="C105" t="s">
        <v>110</v>
      </c>
      <c r="D105" t="s">
        <v>132</v>
      </c>
      <c r="E105">
        <v>0</v>
      </c>
      <c r="F105">
        <v>9333</v>
      </c>
      <c r="G105">
        <v>0</v>
      </c>
      <c r="H105">
        <v>1060</v>
      </c>
      <c r="I105">
        <v>0</v>
      </c>
      <c r="J105">
        <v>33045</v>
      </c>
      <c r="K105">
        <v>43438</v>
      </c>
      <c r="L105">
        <v>37615</v>
      </c>
      <c r="M105">
        <v>56458</v>
      </c>
      <c r="N105">
        <v>24302</v>
      </c>
      <c r="O105">
        <v>0</v>
      </c>
      <c r="P105">
        <v>0</v>
      </c>
      <c r="Q105">
        <v>41698</v>
      </c>
      <c r="R105">
        <v>160073</v>
      </c>
      <c r="S105">
        <v>203511</v>
      </c>
      <c r="T105">
        <v>0</v>
      </c>
      <c r="U105">
        <v>203511</v>
      </c>
    </row>
    <row r="106" spans="1:21" x14ac:dyDescent="0.4">
      <c r="A106" t="s">
        <v>35</v>
      </c>
      <c r="C106" t="s">
        <v>110</v>
      </c>
      <c r="D106" t="s">
        <v>133</v>
      </c>
      <c r="E106">
        <v>20265</v>
      </c>
      <c r="F106">
        <v>28532</v>
      </c>
      <c r="G106">
        <v>32733</v>
      </c>
      <c r="H106">
        <v>25458</v>
      </c>
      <c r="I106">
        <v>20886</v>
      </c>
      <c r="J106">
        <v>30312</v>
      </c>
      <c r="K106">
        <v>158186</v>
      </c>
      <c r="L106">
        <v>27572</v>
      </c>
      <c r="M106">
        <v>65071</v>
      </c>
      <c r="N106">
        <v>30199</v>
      </c>
      <c r="O106">
        <v>27703</v>
      </c>
      <c r="P106">
        <v>22629</v>
      </c>
      <c r="Q106">
        <v>21047</v>
      </c>
      <c r="R106">
        <v>194221</v>
      </c>
      <c r="S106">
        <v>352407</v>
      </c>
      <c r="T106">
        <v>0</v>
      </c>
      <c r="U106">
        <v>352407</v>
      </c>
    </row>
    <row r="107" spans="1:21" x14ac:dyDescent="0.4">
      <c r="A107" t="s">
        <v>35</v>
      </c>
      <c r="C107" t="s">
        <v>110</v>
      </c>
      <c r="D107" t="s">
        <v>134</v>
      </c>
      <c r="E107">
        <v>2813</v>
      </c>
      <c r="F107">
        <v>2613</v>
      </c>
      <c r="G107">
        <v>1932</v>
      </c>
      <c r="H107">
        <v>2818</v>
      </c>
      <c r="I107">
        <v>3094</v>
      </c>
      <c r="J107">
        <v>1910</v>
      </c>
      <c r="K107">
        <v>15180</v>
      </c>
      <c r="L107">
        <v>2097</v>
      </c>
      <c r="M107">
        <v>6338</v>
      </c>
      <c r="N107">
        <v>2692</v>
      </c>
      <c r="O107">
        <v>2492</v>
      </c>
      <c r="P107">
        <v>3483</v>
      </c>
      <c r="Q107">
        <v>2906</v>
      </c>
      <c r="R107">
        <v>20008</v>
      </c>
      <c r="S107">
        <v>35188</v>
      </c>
      <c r="T107">
        <v>0</v>
      </c>
      <c r="U107">
        <v>35188</v>
      </c>
    </row>
    <row r="108" spans="1:21" x14ac:dyDescent="0.4">
      <c r="A108" t="s">
        <v>35</v>
      </c>
      <c r="C108" t="s">
        <v>110</v>
      </c>
      <c r="D108" t="s">
        <v>135</v>
      </c>
      <c r="E108">
        <v>36114</v>
      </c>
      <c r="F108">
        <v>58486</v>
      </c>
      <c r="G108">
        <v>23453</v>
      </c>
      <c r="H108">
        <v>34006</v>
      </c>
      <c r="I108">
        <v>119649</v>
      </c>
      <c r="J108">
        <v>21948</v>
      </c>
      <c r="K108">
        <v>293656</v>
      </c>
      <c r="L108">
        <v>35386</v>
      </c>
      <c r="M108">
        <v>36562</v>
      </c>
      <c r="N108">
        <v>35756</v>
      </c>
      <c r="O108">
        <v>37090</v>
      </c>
      <c r="P108">
        <v>41448</v>
      </c>
      <c r="Q108">
        <v>19208</v>
      </c>
      <c r="R108">
        <v>205450</v>
      </c>
      <c r="S108">
        <v>499106</v>
      </c>
      <c r="T108">
        <v>0</v>
      </c>
      <c r="U108">
        <v>499106</v>
      </c>
    </row>
    <row r="109" spans="1:21" x14ac:dyDescent="0.4">
      <c r="A109" t="s">
        <v>35</v>
      </c>
      <c r="C109" t="s">
        <v>110</v>
      </c>
      <c r="D109" t="s">
        <v>136</v>
      </c>
      <c r="E109">
        <v>70000</v>
      </c>
      <c r="F109">
        <v>70000</v>
      </c>
      <c r="G109">
        <v>70000</v>
      </c>
      <c r="H109">
        <v>70000</v>
      </c>
      <c r="I109">
        <v>70000</v>
      </c>
      <c r="J109">
        <v>70000</v>
      </c>
      <c r="K109">
        <v>420000</v>
      </c>
      <c r="L109">
        <v>70000</v>
      </c>
      <c r="M109">
        <v>70000</v>
      </c>
      <c r="N109">
        <v>70000</v>
      </c>
      <c r="O109">
        <v>70000</v>
      </c>
      <c r="P109">
        <v>70000</v>
      </c>
      <c r="Q109">
        <v>70000</v>
      </c>
      <c r="R109">
        <v>420000</v>
      </c>
      <c r="S109">
        <v>840000</v>
      </c>
      <c r="T109">
        <v>0</v>
      </c>
      <c r="U109">
        <v>840000</v>
      </c>
    </row>
    <row r="110" spans="1:21" x14ac:dyDescent="0.4">
      <c r="A110" t="s">
        <v>35</v>
      </c>
      <c r="C110" t="s">
        <v>110</v>
      </c>
      <c r="D110" t="s">
        <v>137</v>
      </c>
      <c r="E110">
        <v>0</v>
      </c>
      <c r="F110">
        <v>0</v>
      </c>
      <c r="G110">
        <v>0</v>
      </c>
      <c r="H110">
        <v>0</v>
      </c>
      <c r="I110">
        <v>14048</v>
      </c>
      <c r="J110">
        <v>0</v>
      </c>
      <c r="K110">
        <v>14048</v>
      </c>
      <c r="L110">
        <v>0</v>
      </c>
      <c r="M110">
        <v>20871</v>
      </c>
      <c r="N110">
        <v>0</v>
      </c>
      <c r="O110">
        <v>66700</v>
      </c>
      <c r="P110">
        <v>46066</v>
      </c>
      <c r="Q110">
        <v>0</v>
      </c>
      <c r="R110">
        <v>133637</v>
      </c>
      <c r="S110">
        <v>147685</v>
      </c>
      <c r="T110">
        <v>0</v>
      </c>
      <c r="U110">
        <v>147685</v>
      </c>
    </row>
    <row r="111" spans="1:21" x14ac:dyDescent="0.4">
      <c r="A111" t="s">
        <v>35</v>
      </c>
      <c r="C111" t="s">
        <v>110</v>
      </c>
      <c r="D111" t="s">
        <v>138</v>
      </c>
      <c r="E111">
        <v>0</v>
      </c>
      <c r="F111">
        <v>0</v>
      </c>
      <c r="G111">
        <v>0</v>
      </c>
      <c r="H111">
        <v>0</v>
      </c>
      <c r="I111">
        <v>11716</v>
      </c>
      <c r="J111">
        <v>0</v>
      </c>
      <c r="K111">
        <v>11716</v>
      </c>
      <c r="L111">
        <v>480</v>
      </c>
      <c r="M111">
        <v>5978</v>
      </c>
      <c r="N111">
        <v>0</v>
      </c>
      <c r="O111">
        <v>0</v>
      </c>
      <c r="P111">
        <v>0</v>
      </c>
      <c r="Q111">
        <v>0</v>
      </c>
      <c r="R111">
        <v>6458</v>
      </c>
      <c r="S111">
        <v>18174</v>
      </c>
      <c r="T111">
        <v>0</v>
      </c>
      <c r="U111">
        <v>18174</v>
      </c>
    </row>
    <row r="112" spans="1:21" x14ac:dyDescent="0.4">
      <c r="A112" t="s">
        <v>35</v>
      </c>
      <c r="C112" t="s">
        <v>110</v>
      </c>
      <c r="D112" t="s">
        <v>139</v>
      </c>
      <c r="E112">
        <v>0</v>
      </c>
      <c r="F112">
        <v>0</v>
      </c>
      <c r="G112">
        <v>185185</v>
      </c>
      <c r="H112">
        <v>0</v>
      </c>
      <c r="I112">
        <v>0</v>
      </c>
      <c r="J112">
        <v>0</v>
      </c>
      <c r="K112">
        <v>185185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185185</v>
      </c>
      <c r="T112">
        <v>0</v>
      </c>
      <c r="U112">
        <v>185185</v>
      </c>
    </row>
    <row r="113" spans="1:21" x14ac:dyDescent="0.4">
      <c r="A113" t="s">
        <v>35</v>
      </c>
      <c r="C113" t="s">
        <v>110</v>
      </c>
      <c r="D113" t="s">
        <v>140</v>
      </c>
      <c r="E113">
        <v>5942</v>
      </c>
      <c r="F113">
        <v>5942</v>
      </c>
      <c r="G113">
        <v>5942</v>
      </c>
      <c r="H113">
        <v>5942</v>
      </c>
      <c r="I113">
        <v>5942</v>
      </c>
      <c r="J113">
        <v>5942</v>
      </c>
      <c r="K113">
        <v>35652</v>
      </c>
      <c r="L113">
        <v>5942</v>
      </c>
      <c r="M113">
        <v>5942</v>
      </c>
      <c r="N113">
        <v>5942</v>
      </c>
      <c r="O113">
        <v>5942</v>
      </c>
      <c r="P113">
        <v>5942</v>
      </c>
      <c r="Q113">
        <v>5942</v>
      </c>
      <c r="R113">
        <v>35652</v>
      </c>
      <c r="S113">
        <v>71304</v>
      </c>
      <c r="T113">
        <v>0</v>
      </c>
      <c r="U113">
        <v>71304</v>
      </c>
    </row>
    <row r="114" spans="1:21" x14ac:dyDescent="0.4">
      <c r="A114" t="s">
        <v>35</v>
      </c>
      <c r="C114" t="s">
        <v>110</v>
      </c>
      <c r="D114" t="s">
        <v>141</v>
      </c>
      <c r="E114">
        <v>3257</v>
      </c>
      <c r="F114">
        <v>0</v>
      </c>
      <c r="G114">
        <v>3972</v>
      </c>
      <c r="H114">
        <v>1820</v>
      </c>
      <c r="I114">
        <v>3920</v>
      </c>
      <c r="J114">
        <v>5129</v>
      </c>
      <c r="K114">
        <v>18098</v>
      </c>
      <c r="L114">
        <v>0</v>
      </c>
      <c r="M114">
        <v>2771</v>
      </c>
      <c r="N114">
        <v>0</v>
      </c>
      <c r="O114">
        <v>0</v>
      </c>
      <c r="P114">
        <v>5116</v>
      </c>
      <c r="Q114">
        <v>0</v>
      </c>
      <c r="R114">
        <v>7887</v>
      </c>
      <c r="S114">
        <v>25985</v>
      </c>
      <c r="T114">
        <v>0</v>
      </c>
      <c r="U114">
        <v>25985</v>
      </c>
    </row>
    <row r="115" spans="1:21" x14ac:dyDescent="0.4">
      <c r="A115" t="s">
        <v>38</v>
      </c>
      <c r="C115" t="s">
        <v>110</v>
      </c>
      <c r="D115" t="s">
        <v>142</v>
      </c>
      <c r="E115">
        <v>1000243</v>
      </c>
      <c r="F115">
        <v>910095</v>
      </c>
      <c r="G115">
        <v>1088286</v>
      </c>
      <c r="H115">
        <v>1017447</v>
      </c>
      <c r="I115">
        <v>1084260</v>
      </c>
      <c r="J115">
        <v>1003275</v>
      </c>
      <c r="K115">
        <v>6103606</v>
      </c>
      <c r="L115">
        <v>891488</v>
      </c>
      <c r="M115">
        <v>1073985</v>
      </c>
      <c r="N115">
        <v>1007308</v>
      </c>
      <c r="O115">
        <v>1048804</v>
      </c>
      <c r="P115">
        <v>1078616</v>
      </c>
      <c r="Q115">
        <v>1171014</v>
      </c>
      <c r="R115">
        <v>6271215</v>
      </c>
      <c r="S115">
        <v>12374821</v>
      </c>
      <c r="T115">
        <v>0</v>
      </c>
      <c r="U115">
        <v>12374821</v>
      </c>
    </row>
    <row r="116" spans="1:21" x14ac:dyDescent="0.4">
      <c r="A116" t="s">
        <v>38</v>
      </c>
      <c r="C116" t="s">
        <v>110</v>
      </c>
      <c r="D116" t="s">
        <v>143</v>
      </c>
      <c r="E116">
        <v>186035</v>
      </c>
      <c r="F116">
        <v>135040</v>
      </c>
      <c r="G116">
        <v>-209043</v>
      </c>
      <c r="H116">
        <v>389717</v>
      </c>
      <c r="I116">
        <v>296357</v>
      </c>
      <c r="J116">
        <v>384408</v>
      </c>
      <c r="K116">
        <v>1182514</v>
      </c>
      <c r="L116">
        <v>363983</v>
      </c>
      <c r="M116">
        <v>100169</v>
      </c>
      <c r="N116">
        <v>230857</v>
      </c>
      <c r="O116">
        <v>310959</v>
      </c>
      <c r="P116">
        <v>1374519</v>
      </c>
      <c r="Q116">
        <v>1124707</v>
      </c>
      <c r="R116">
        <v>3505194</v>
      </c>
      <c r="S116">
        <v>4687708</v>
      </c>
      <c r="T116">
        <v>0</v>
      </c>
      <c r="U116">
        <v>4687708</v>
      </c>
    </row>
    <row r="117" spans="1:21" x14ac:dyDescent="0.4">
      <c r="A117" t="s">
        <v>32</v>
      </c>
      <c r="C117" t="s">
        <v>110</v>
      </c>
      <c r="D117" t="s">
        <v>144</v>
      </c>
    </row>
    <row r="118" spans="1:21" x14ac:dyDescent="0.4">
      <c r="A118" t="s">
        <v>35</v>
      </c>
      <c r="C118" t="s">
        <v>110</v>
      </c>
      <c r="D118" t="s">
        <v>145</v>
      </c>
      <c r="E118">
        <v>0</v>
      </c>
      <c r="F118">
        <v>7</v>
      </c>
      <c r="G118">
        <v>0</v>
      </c>
      <c r="H118">
        <v>0</v>
      </c>
      <c r="I118">
        <v>0</v>
      </c>
      <c r="J118">
        <v>0</v>
      </c>
      <c r="K118">
        <v>7</v>
      </c>
      <c r="L118">
        <v>0</v>
      </c>
      <c r="M118">
        <v>9</v>
      </c>
      <c r="N118">
        <v>0</v>
      </c>
      <c r="O118">
        <v>0</v>
      </c>
      <c r="P118">
        <v>0</v>
      </c>
      <c r="Q118">
        <v>0</v>
      </c>
      <c r="R118">
        <v>9</v>
      </c>
      <c r="S118">
        <v>16</v>
      </c>
      <c r="T118">
        <v>0</v>
      </c>
      <c r="U118">
        <v>16</v>
      </c>
    </row>
    <row r="119" spans="1:21" x14ac:dyDescent="0.4">
      <c r="A119" t="s">
        <v>35</v>
      </c>
      <c r="C119" t="s">
        <v>110</v>
      </c>
      <c r="D119" t="s">
        <v>146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63</v>
      </c>
      <c r="R119">
        <v>63</v>
      </c>
      <c r="S119">
        <v>63</v>
      </c>
      <c r="T119">
        <v>0</v>
      </c>
      <c r="U119">
        <v>63</v>
      </c>
    </row>
    <row r="120" spans="1:21" x14ac:dyDescent="0.4">
      <c r="A120" t="s">
        <v>38</v>
      </c>
      <c r="C120" t="s">
        <v>110</v>
      </c>
      <c r="D120" t="s">
        <v>147</v>
      </c>
      <c r="E120">
        <v>0</v>
      </c>
      <c r="F120">
        <v>7</v>
      </c>
      <c r="G120">
        <v>0</v>
      </c>
      <c r="H120">
        <v>0</v>
      </c>
      <c r="I120">
        <v>0</v>
      </c>
      <c r="J120">
        <v>0</v>
      </c>
      <c r="K120">
        <v>7</v>
      </c>
      <c r="L120">
        <v>0</v>
      </c>
      <c r="M120">
        <v>9</v>
      </c>
      <c r="N120">
        <v>0</v>
      </c>
      <c r="O120">
        <v>0</v>
      </c>
      <c r="P120">
        <v>0</v>
      </c>
      <c r="Q120">
        <v>63</v>
      </c>
      <c r="R120">
        <v>72</v>
      </c>
      <c r="S120">
        <v>79</v>
      </c>
      <c r="T120">
        <v>0</v>
      </c>
      <c r="U120">
        <v>79</v>
      </c>
    </row>
    <row r="121" spans="1:21" x14ac:dyDescent="0.4">
      <c r="A121" t="s">
        <v>32</v>
      </c>
      <c r="C121" t="s">
        <v>110</v>
      </c>
      <c r="D121" t="s">
        <v>148</v>
      </c>
    </row>
    <row r="122" spans="1:21" x14ac:dyDescent="0.4">
      <c r="A122" t="s">
        <v>35</v>
      </c>
      <c r="C122" t="s">
        <v>110</v>
      </c>
      <c r="D122" t="s">
        <v>149</v>
      </c>
      <c r="E122">
        <v>3333</v>
      </c>
      <c r="F122">
        <v>3250</v>
      </c>
      <c r="G122">
        <v>3166</v>
      </c>
      <c r="H122">
        <v>3083</v>
      </c>
      <c r="I122">
        <v>3000</v>
      </c>
      <c r="J122">
        <v>2916</v>
      </c>
      <c r="K122">
        <v>18748</v>
      </c>
      <c r="L122">
        <v>2833</v>
      </c>
      <c r="M122">
        <v>2750</v>
      </c>
      <c r="N122">
        <v>2666</v>
      </c>
      <c r="O122">
        <v>2583</v>
      </c>
      <c r="P122">
        <v>2500</v>
      </c>
      <c r="Q122">
        <v>2416</v>
      </c>
      <c r="R122">
        <v>15748</v>
      </c>
      <c r="S122">
        <v>34496</v>
      </c>
      <c r="T122">
        <v>0</v>
      </c>
      <c r="U122">
        <v>34496</v>
      </c>
    </row>
    <row r="123" spans="1:21" x14ac:dyDescent="0.4">
      <c r="A123" t="s">
        <v>38</v>
      </c>
      <c r="C123" t="s">
        <v>110</v>
      </c>
      <c r="D123" t="s">
        <v>150</v>
      </c>
      <c r="E123">
        <v>3333</v>
      </c>
      <c r="F123">
        <v>3250</v>
      </c>
      <c r="G123">
        <v>3166</v>
      </c>
      <c r="H123">
        <v>3083</v>
      </c>
      <c r="I123">
        <v>3000</v>
      </c>
      <c r="J123">
        <v>2916</v>
      </c>
      <c r="K123">
        <v>18748</v>
      </c>
      <c r="L123">
        <v>2833</v>
      </c>
      <c r="M123">
        <v>2750</v>
      </c>
      <c r="N123">
        <v>2666</v>
      </c>
      <c r="O123">
        <v>2583</v>
      </c>
      <c r="P123">
        <v>2500</v>
      </c>
      <c r="Q123">
        <v>2416</v>
      </c>
      <c r="R123">
        <v>15748</v>
      </c>
      <c r="S123">
        <v>34496</v>
      </c>
      <c r="T123">
        <v>0</v>
      </c>
      <c r="U123">
        <v>34496</v>
      </c>
    </row>
    <row r="124" spans="1:21" x14ac:dyDescent="0.4">
      <c r="A124" t="s">
        <v>38</v>
      </c>
      <c r="C124" t="s">
        <v>110</v>
      </c>
      <c r="D124" t="s">
        <v>151</v>
      </c>
      <c r="E124">
        <v>182702</v>
      </c>
      <c r="F124">
        <v>131797</v>
      </c>
      <c r="G124">
        <v>-212209</v>
      </c>
      <c r="H124">
        <v>386634</v>
      </c>
      <c r="I124">
        <v>293357</v>
      </c>
      <c r="J124">
        <v>381492</v>
      </c>
      <c r="K124">
        <v>1163773</v>
      </c>
      <c r="L124">
        <v>361150</v>
      </c>
      <c r="M124">
        <v>97428</v>
      </c>
      <c r="N124">
        <v>228191</v>
      </c>
      <c r="O124">
        <v>308376</v>
      </c>
      <c r="P124">
        <v>1372019</v>
      </c>
      <c r="Q124">
        <v>1122354</v>
      </c>
      <c r="R124">
        <v>3489518</v>
      </c>
      <c r="S124">
        <v>4653291</v>
      </c>
      <c r="T124">
        <v>0</v>
      </c>
      <c r="U124">
        <v>4653291</v>
      </c>
    </row>
    <row r="125" spans="1:21" x14ac:dyDescent="0.4">
      <c r="A125" t="s">
        <v>32</v>
      </c>
      <c r="C125" t="s">
        <v>110</v>
      </c>
      <c r="D125" t="s">
        <v>152</v>
      </c>
    </row>
    <row r="126" spans="1:21" x14ac:dyDescent="0.4">
      <c r="A126" t="s">
        <v>38</v>
      </c>
      <c r="C126" t="s">
        <v>110</v>
      </c>
      <c r="D126" t="s">
        <v>153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</row>
    <row r="127" spans="1:21" x14ac:dyDescent="0.4">
      <c r="A127" t="s">
        <v>32</v>
      </c>
      <c r="C127" t="s">
        <v>110</v>
      </c>
      <c r="D127" t="s">
        <v>154</v>
      </c>
    </row>
    <row r="128" spans="1:21" x14ac:dyDescent="0.4">
      <c r="A128" t="s">
        <v>38</v>
      </c>
      <c r="C128" t="s">
        <v>110</v>
      </c>
      <c r="D128" t="s">
        <v>155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</row>
    <row r="129" spans="1:21" x14ac:dyDescent="0.4">
      <c r="A129" t="s">
        <v>32</v>
      </c>
      <c r="C129" t="s">
        <v>110</v>
      </c>
      <c r="D129" t="s">
        <v>156</v>
      </c>
    </row>
    <row r="130" spans="1:21" x14ac:dyDescent="0.4">
      <c r="A130" t="s">
        <v>38</v>
      </c>
      <c r="C130" t="s">
        <v>110</v>
      </c>
      <c r="D130" t="s">
        <v>157</v>
      </c>
      <c r="E130">
        <v>182702</v>
      </c>
      <c r="F130">
        <v>131797</v>
      </c>
      <c r="G130">
        <v>-212209</v>
      </c>
      <c r="H130">
        <v>386634</v>
      </c>
      <c r="I130">
        <v>293357</v>
      </c>
      <c r="J130">
        <v>381492</v>
      </c>
      <c r="K130">
        <v>1163773</v>
      </c>
      <c r="L130">
        <v>361150</v>
      </c>
      <c r="M130">
        <v>97428</v>
      </c>
      <c r="N130">
        <v>228191</v>
      </c>
      <c r="O130">
        <v>308376</v>
      </c>
      <c r="P130">
        <v>1372019</v>
      </c>
      <c r="Q130">
        <v>1122354</v>
      </c>
      <c r="R130">
        <v>3489518</v>
      </c>
      <c r="S130">
        <v>4653291</v>
      </c>
      <c r="T130">
        <v>0</v>
      </c>
      <c r="U130">
        <v>4653291</v>
      </c>
    </row>
    <row r="131" spans="1:21" x14ac:dyDescent="0.4">
      <c r="A131" t="s">
        <v>35</v>
      </c>
      <c r="C131" t="s">
        <v>110</v>
      </c>
      <c r="D131" t="s">
        <v>158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1245000</v>
      </c>
      <c r="R131">
        <v>1245000</v>
      </c>
      <c r="S131">
        <v>1245000</v>
      </c>
      <c r="T131">
        <v>0</v>
      </c>
      <c r="U131">
        <v>1245000</v>
      </c>
    </row>
    <row r="132" spans="1:21" x14ac:dyDescent="0.4">
      <c r="A132" t="s">
        <v>38</v>
      </c>
      <c r="C132" t="s">
        <v>110</v>
      </c>
      <c r="D132" t="s">
        <v>95</v>
      </c>
      <c r="E132">
        <v>182702</v>
      </c>
      <c r="F132">
        <v>131797</v>
      </c>
      <c r="G132">
        <v>-212209</v>
      </c>
      <c r="H132">
        <v>386634</v>
      </c>
      <c r="I132">
        <v>293357</v>
      </c>
      <c r="J132">
        <v>381492</v>
      </c>
      <c r="K132">
        <v>1163773</v>
      </c>
      <c r="L132">
        <v>361150</v>
      </c>
      <c r="M132">
        <v>97428</v>
      </c>
      <c r="N132">
        <v>228191</v>
      </c>
      <c r="O132">
        <v>308376</v>
      </c>
      <c r="P132">
        <v>1372019</v>
      </c>
      <c r="Q132">
        <v>-122646</v>
      </c>
      <c r="R132">
        <v>2244518</v>
      </c>
      <c r="S132">
        <v>3408291</v>
      </c>
      <c r="T132">
        <v>0</v>
      </c>
      <c r="U132">
        <v>3408291</v>
      </c>
    </row>
  </sheetData>
  <autoFilter ref="A1:U132" xr:uid="{9835BB1A-B501-46A2-A72B-62C306A94267}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5F8F7-A544-49C0-9313-7EF150F44455}">
  <dimension ref="A1:N51"/>
  <sheetViews>
    <sheetView workbookViewId="0"/>
  </sheetViews>
  <sheetFormatPr defaultColWidth="7.875" defaultRowHeight="18.75" x14ac:dyDescent="0.4"/>
  <cols>
    <col min="1" max="1" width="23.625" customWidth="1"/>
    <col min="2" max="2" width="13.75" customWidth="1"/>
    <col min="3" max="3" width="7.875" customWidth="1"/>
  </cols>
  <sheetData>
    <row r="1" spans="1:14" x14ac:dyDescent="0.4">
      <c r="A1" t="s">
        <v>161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9</v>
      </c>
      <c r="J1" s="4">
        <v>10</v>
      </c>
      <c r="K1" s="4">
        <v>11</v>
      </c>
      <c r="L1" s="4">
        <v>12</v>
      </c>
      <c r="M1" s="4">
        <v>13</v>
      </c>
      <c r="N1" s="4">
        <v>17</v>
      </c>
    </row>
    <row r="2" spans="1:14" x14ac:dyDescent="0.4">
      <c r="A2" t="s">
        <v>162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>
        <v>14</v>
      </c>
    </row>
    <row r="4" spans="1:14" x14ac:dyDescent="0.4">
      <c r="A4" t="s">
        <v>159</v>
      </c>
      <c r="B4" t="s">
        <v>163</v>
      </c>
      <c r="C4" s="3">
        <f>EOMONTH(貼付!B5,0)</f>
        <v>45046</v>
      </c>
      <c r="D4" s="3">
        <f>EOMONTH(C4,1)</f>
        <v>45077</v>
      </c>
      <c r="E4" s="3">
        <f t="shared" ref="E4:N4" si="0">EOMONTH(D4,1)</f>
        <v>45107</v>
      </c>
      <c r="F4" s="3">
        <f t="shared" si="0"/>
        <v>45138</v>
      </c>
      <c r="G4" s="3">
        <f t="shared" si="0"/>
        <v>45169</v>
      </c>
      <c r="H4" s="3">
        <f t="shared" si="0"/>
        <v>45199</v>
      </c>
      <c r="I4" s="3">
        <f t="shared" si="0"/>
        <v>45230</v>
      </c>
      <c r="J4" s="3">
        <f t="shared" si="0"/>
        <v>45260</v>
      </c>
      <c r="K4" s="3">
        <f t="shared" si="0"/>
        <v>45291</v>
      </c>
      <c r="L4" s="3">
        <f t="shared" si="0"/>
        <v>45322</v>
      </c>
      <c r="M4" s="3">
        <f t="shared" si="0"/>
        <v>45351</v>
      </c>
      <c r="N4" s="3">
        <f t="shared" si="0"/>
        <v>45382</v>
      </c>
    </row>
    <row r="5" spans="1:14" x14ac:dyDescent="0.4">
      <c r="A5" s="4" t="s">
        <v>36</v>
      </c>
      <c r="B5" s="4" t="s">
        <v>165</v>
      </c>
      <c r="C5">
        <f>IFERROR(VLOOKUP($A5,貼付!$D:$U,C$1,FALSE),0)</f>
        <v>165661</v>
      </c>
      <c r="D5">
        <f>IFERROR(VLOOKUP($A5,貼付!$D:$U,D$1,FALSE),0)</f>
        <v>211857</v>
      </c>
      <c r="E5">
        <f>IFERROR(VLOOKUP($A5,貼付!$D:$U,E$1,FALSE),0)</f>
        <v>239131</v>
      </c>
      <c r="F5">
        <f>IFERROR(VLOOKUP($A5,貼付!$D:$U,F$1,FALSE),0)</f>
        <v>195653</v>
      </c>
      <c r="G5">
        <f>IFERROR(VLOOKUP($A5,貼付!$D:$U,G$1,FALSE),0)</f>
        <v>269470</v>
      </c>
      <c r="H5">
        <f>IFERROR(VLOOKUP($A5,貼付!$D:$U,H$1,FALSE),0)</f>
        <v>306310</v>
      </c>
      <c r="I5">
        <f>IFERROR(VLOOKUP($A5,貼付!$D:$U,I$1,FALSE),0)</f>
        <v>331027</v>
      </c>
      <c r="J5">
        <f>IFERROR(VLOOKUP($A5,貼付!$D:$U,J$1,FALSE),0)</f>
        <v>267276</v>
      </c>
      <c r="K5">
        <f>IFERROR(VLOOKUP($A5,貼付!$D:$U,K$1,FALSE),0)</f>
        <v>354117</v>
      </c>
      <c r="L5">
        <f>IFERROR(VLOOKUP($A5,貼付!$D:$U,L$1,FALSE),0)</f>
        <v>346769</v>
      </c>
      <c r="M5">
        <f>IFERROR(VLOOKUP($A5,貼付!$D:$U,M$1,FALSE),0)</f>
        <v>437166</v>
      </c>
      <c r="N5">
        <f>IFERROR(VLOOKUP($A5,貼付!$D:$U,N$1,FALSE),0)</f>
        <v>331502</v>
      </c>
    </row>
    <row r="6" spans="1:14" x14ac:dyDescent="0.4">
      <c r="A6" s="4" t="s">
        <v>37</v>
      </c>
      <c r="B6" s="4" t="s">
        <v>165</v>
      </c>
      <c r="C6">
        <f>IFERROR(VLOOKUP($A6,貼付!$D:$U,C$1,FALSE),0)</f>
        <v>1012764</v>
      </c>
      <c r="D6">
        <f>IFERROR(VLOOKUP($A6,貼付!$D:$U,D$1,FALSE),0)</f>
        <v>934885</v>
      </c>
      <c r="E6">
        <f>IFERROR(VLOOKUP($A6,貼付!$D:$U,E$1,FALSE),0)</f>
        <v>965578</v>
      </c>
      <c r="F6">
        <f>IFERROR(VLOOKUP($A6,貼付!$D:$U,F$1,FALSE),0)</f>
        <v>695993</v>
      </c>
      <c r="G6">
        <f>IFERROR(VLOOKUP($A6,貼付!$D:$U,G$1,FALSE),0)</f>
        <v>1099141</v>
      </c>
      <c r="H6">
        <f>IFERROR(VLOOKUP($A6,貼付!$D:$U,H$1,FALSE),0)</f>
        <v>1461223</v>
      </c>
      <c r="I6">
        <f>IFERROR(VLOOKUP($A6,貼付!$D:$U,I$1,FALSE),0)</f>
        <v>1520493</v>
      </c>
      <c r="J6">
        <f>IFERROR(VLOOKUP($A6,貼付!$D:$U,J$1,FALSE),0)</f>
        <v>2273910</v>
      </c>
      <c r="K6">
        <f>IFERROR(VLOOKUP($A6,貼付!$D:$U,K$1,FALSE),0)</f>
        <v>2404550</v>
      </c>
      <c r="L6">
        <f>IFERROR(VLOOKUP($A6,貼付!$D:$U,L$1,FALSE),0)</f>
        <v>2612176</v>
      </c>
      <c r="M6">
        <f>IFERROR(VLOOKUP($A6,貼付!$D:$U,M$1,FALSE),0)</f>
        <v>2787506</v>
      </c>
      <c r="N6">
        <f>IFERROR(VLOOKUP($A6,貼付!$D:$U,N$1,FALSE),0)</f>
        <v>4499046</v>
      </c>
    </row>
    <row r="7" spans="1:14" x14ac:dyDescent="0.4">
      <c r="A7" s="4" t="s">
        <v>41</v>
      </c>
      <c r="B7" s="4"/>
      <c r="C7">
        <f>IFERROR(VLOOKUP($A7,貼付!$D:$U,C$1,FALSE),0)</f>
        <v>2548016</v>
      </c>
      <c r="D7">
        <f>IFERROR(VLOOKUP($A7,貼付!$D:$U,D$1,FALSE),0)</f>
        <v>1713780</v>
      </c>
      <c r="E7">
        <f>IFERROR(VLOOKUP($A7,貼付!$D:$U,E$1,FALSE),0)</f>
        <v>1778604</v>
      </c>
      <c r="F7">
        <f>IFERROR(VLOOKUP($A7,貼付!$D:$U,F$1,FALSE),0)</f>
        <v>2477131</v>
      </c>
      <c r="G7">
        <f>IFERROR(VLOOKUP($A7,貼付!$D:$U,G$1,FALSE),0)</f>
        <v>2365931</v>
      </c>
      <c r="H7">
        <f>IFERROR(VLOOKUP($A7,貼付!$D:$U,H$1,FALSE),0)</f>
        <v>2319866</v>
      </c>
      <c r="I7">
        <f>IFERROR(VLOOKUP($A7,貼付!$D:$U,I$1,FALSE),0)</f>
        <v>2739126</v>
      </c>
      <c r="J7">
        <f>IFERROR(VLOOKUP($A7,貼付!$D:$U,J$1,FALSE),0)</f>
        <v>2246176</v>
      </c>
      <c r="K7">
        <f>IFERROR(VLOOKUP($A7,貼付!$D:$U,K$1,FALSE),0)</f>
        <v>2280494</v>
      </c>
      <c r="L7">
        <f>IFERROR(VLOOKUP($A7,貼付!$D:$U,L$1,FALSE),0)</f>
        <v>2589763</v>
      </c>
      <c r="M7">
        <f>IFERROR(VLOOKUP($A7,貼付!$D:$U,M$1,FALSE),0)</f>
        <v>3836732</v>
      </c>
      <c r="N7">
        <f>IFERROR(VLOOKUP($A7,貼付!$D:$U,N$1,FALSE),0)</f>
        <v>3436641</v>
      </c>
    </row>
    <row r="8" spans="1:14" x14ac:dyDescent="0.4">
      <c r="A8" s="4" t="s">
        <v>44</v>
      </c>
      <c r="B8" s="4"/>
      <c r="C8">
        <f>IFERROR(VLOOKUP($A8,貼付!$D:$U,C$1,FALSE),0)</f>
        <v>10000</v>
      </c>
      <c r="D8">
        <f>IFERROR(VLOOKUP($A8,貼付!$D:$U,D$1,FALSE),0)</f>
        <v>10000</v>
      </c>
      <c r="E8">
        <f>IFERROR(VLOOKUP($A8,貼付!$D:$U,E$1,FALSE),0)</f>
        <v>10000</v>
      </c>
      <c r="F8">
        <f>IFERROR(VLOOKUP($A8,貼付!$D:$U,F$1,FALSE),0)</f>
        <v>10000</v>
      </c>
      <c r="G8">
        <f>IFERROR(VLOOKUP($A8,貼付!$D:$U,G$1,FALSE),0)</f>
        <v>10000</v>
      </c>
      <c r="H8">
        <f>IFERROR(VLOOKUP($A8,貼付!$D:$U,H$1,FALSE),0)</f>
        <v>10000</v>
      </c>
      <c r="I8">
        <f>IFERROR(VLOOKUP($A8,貼付!$D:$U,I$1,FALSE),0)</f>
        <v>10000</v>
      </c>
      <c r="J8">
        <f>IFERROR(VLOOKUP($A8,貼付!$D:$U,J$1,FALSE),0)</f>
        <v>10000</v>
      </c>
      <c r="K8">
        <f>IFERROR(VLOOKUP($A8,貼付!$D:$U,K$1,FALSE),0)</f>
        <v>10000</v>
      </c>
      <c r="L8">
        <f>IFERROR(VLOOKUP($A8,貼付!$D:$U,L$1,FALSE),0)</f>
        <v>10000</v>
      </c>
      <c r="M8">
        <f>IFERROR(VLOOKUP($A8,貼付!$D:$U,M$1,FALSE),0)</f>
        <v>10000</v>
      </c>
      <c r="N8">
        <f>IFERROR(VLOOKUP($A8,貼付!$D:$U,N$1,FALSE),0)</f>
        <v>10000</v>
      </c>
    </row>
    <row r="9" spans="1:14" x14ac:dyDescent="0.4">
      <c r="A9" s="4" t="s">
        <v>47</v>
      </c>
      <c r="B9" s="4"/>
      <c r="C9">
        <f>IFERROR(VLOOKUP($A9,貼付!$D:$U,C$1,FALSE),0)</f>
        <v>423640</v>
      </c>
      <c r="D9">
        <f>IFERROR(VLOOKUP($A9,貼付!$D:$U,D$1,FALSE),0)</f>
        <v>423640</v>
      </c>
      <c r="E9">
        <f>IFERROR(VLOOKUP($A9,貼付!$D:$U,E$1,FALSE),0)</f>
        <v>423640</v>
      </c>
      <c r="F9">
        <f>IFERROR(VLOOKUP($A9,貼付!$D:$U,F$1,FALSE),0)</f>
        <v>423640</v>
      </c>
      <c r="G9">
        <f>IFERROR(VLOOKUP($A9,貼付!$D:$U,G$1,FALSE),0)</f>
        <v>423640</v>
      </c>
      <c r="H9">
        <f>IFERROR(VLOOKUP($A9,貼付!$D:$U,H$1,FALSE),0)</f>
        <v>423640</v>
      </c>
      <c r="I9">
        <f>IFERROR(VLOOKUP($A9,貼付!$D:$U,I$1,FALSE),0)</f>
        <v>423640</v>
      </c>
      <c r="J9">
        <f>IFERROR(VLOOKUP($A9,貼付!$D:$U,J$1,FALSE),0)</f>
        <v>423640</v>
      </c>
      <c r="K9">
        <f>IFERROR(VLOOKUP($A9,貼付!$D:$U,K$1,FALSE),0)</f>
        <v>423640</v>
      </c>
      <c r="L9">
        <f>IFERROR(VLOOKUP($A9,貼付!$D:$U,L$1,FALSE),0)</f>
        <v>423640</v>
      </c>
      <c r="M9">
        <f>IFERROR(VLOOKUP($A9,貼付!$D:$U,M$1,FALSE),0)</f>
        <v>423640</v>
      </c>
      <c r="N9">
        <f>IFERROR(VLOOKUP($A9,貼付!$D:$U,N$1,FALSE),0)</f>
        <v>463240</v>
      </c>
    </row>
    <row r="10" spans="1:14" x14ac:dyDescent="0.4">
      <c r="A10" s="4" t="s">
        <v>50</v>
      </c>
      <c r="B10" s="4"/>
      <c r="C10">
        <f>IFERROR(VLOOKUP($A10,貼付!$D:$U,C$1,FALSE),0)</f>
        <v>57382</v>
      </c>
      <c r="D10">
        <f>IFERROR(VLOOKUP($A10,貼付!$D:$U,D$1,FALSE),0)</f>
        <v>94793</v>
      </c>
      <c r="E10">
        <f>IFERROR(VLOOKUP($A10,貼付!$D:$U,E$1,FALSE),0)</f>
        <v>174910</v>
      </c>
      <c r="F10">
        <f>IFERROR(VLOOKUP($A10,貼付!$D:$U,F$1,FALSE),0)</f>
        <v>241383</v>
      </c>
      <c r="G10">
        <f>IFERROR(VLOOKUP($A10,貼付!$D:$U,G$1,FALSE),0)</f>
        <v>311370</v>
      </c>
      <c r="H10">
        <f>IFERROR(VLOOKUP($A10,貼付!$D:$U,H$1,FALSE),0)</f>
        <v>372106</v>
      </c>
      <c r="I10">
        <f>IFERROR(VLOOKUP($A10,貼付!$D:$U,I$1,FALSE),0)</f>
        <v>439723</v>
      </c>
      <c r="J10">
        <f>IFERROR(VLOOKUP($A10,貼付!$D:$U,J$1,FALSE),0)</f>
        <v>510262</v>
      </c>
      <c r="K10">
        <f>IFERROR(VLOOKUP($A10,貼付!$D:$U,K$1,FALSE),0)</f>
        <v>575590</v>
      </c>
      <c r="L10">
        <f>IFERROR(VLOOKUP($A10,貼付!$D:$U,L$1,FALSE),0)</f>
        <v>652567</v>
      </c>
      <c r="M10">
        <f>IFERROR(VLOOKUP($A10,貼付!$D:$U,M$1,FALSE),0)</f>
        <v>736641</v>
      </c>
      <c r="N10">
        <f>IFERROR(VLOOKUP($A10,貼付!$D:$U,N$1,FALSE),0)</f>
        <v>0</v>
      </c>
    </row>
    <row r="11" spans="1:14" x14ac:dyDescent="0.4">
      <c r="A11" s="4" t="s">
        <v>54</v>
      </c>
      <c r="B11" s="4"/>
      <c r="C11">
        <f>IFERROR(VLOOKUP($A11,貼付!$D:$U,C$1,FALSE),0)</f>
        <v>136688</v>
      </c>
      <c r="D11">
        <f>IFERROR(VLOOKUP($A11,貼付!$D:$U,D$1,FALSE),0)</f>
        <v>130746</v>
      </c>
      <c r="E11">
        <f>IFERROR(VLOOKUP($A11,貼付!$D:$U,E$1,FALSE),0)</f>
        <v>124804</v>
      </c>
      <c r="F11">
        <f>IFERROR(VLOOKUP($A11,貼付!$D:$U,F$1,FALSE),0)</f>
        <v>118862</v>
      </c>
      <c r="G11">
        <f>IFERROR(VLOOKUP($A11,貼付!$D:$U,G$1,FALSE),0)</f>
        <v>112920</v>
      </c>
      <c r="H11">
        <f>IFERROR(VLOOKUP($A11,貼付!$D:$U,H$1,FALSE),0)</f>
        <v>106978</v>
      </c>
      <c r="I11">
        <f>IFERROR(VLOOKUP($A11,貼付!$D:$U,I$1,FALSE),0)</f>
        <v>101036</v>
      </c>
      <c r="J11">
        <f>IFERROR(VLOOKUP($A11,貼付!$D:$U,J$1,FALSE),0)</f>
        <v>95094</v>
      </c>
      <c r="K11">
        <f>IFERROR(VLOOKUP($A11,貼付!$D:$U,K$1,FALSE),0)</f>
        <v>89152</v>
      </c>
      <c r="L11">
        <f>IFERROR(VLOOKUP($A11,貼付!$D:$U,L$1,FALSE),0)</f>
        <v>83210</v>
      </c>
      <c r="M11">
        <f>IFERROR(VLOOKUP($A11,貼付!$D:$U,M$1,FALSE),0)</f>
        <v>77268</v>
      </c>
      <c r="N11">
        <f>IFERROR(VLOOKUP($A11,貼付!$D:$U,N$1,FALSE),0)</f>
        <v>71326</v>
      </c>
    </row>
    <row r="12" spans="1:14" x14ac:dyDescent="0.4">
      <c r="A12" s="4" t="s">
        <v>57</v>
      </c>
      <c r="B12" s="4"/>
      <c r="C12">
        <f>IFERROR(VLOOKUP($A12,貼付!$D:$U,C$1,FALSE),0)</f>
        <v>70000</v>
      </c>
      <c r="D12">
        <f>IFERROR(VLOOKUP($A12,貼付!$D:$U,D$1,FALSE),0)</f>
        <v>70000</v>
      </c>
      <c r="E12">
        <f>IFERROR(VLOOKUP($A12,貼付!$D:$U,E$1,FALSE),0)</f>
        <v>70000</v>
      </c>
      <c r="F12">
        <f>IFERROR(VLOOKUP($A12,貼付!$D:$U,F$1,FALSE),0)</f>
        <v>70000</v>
      </c>
      <c r="G12">
        <f>IFERROR(VLOOKUP($A12,貼付!$D:$U,G$1,FALSE),0)</f>
        <v>70000</v>
      </c>
      <c r="H12">
        <f>IFERROR(VLOOKUP($A12,貼付!$D:$U,H$1,FALSE),0)</f>
        <v>70000</v>
      </c>
      <c r="I12">
        <f>IFERROR(VLOOKUP($A12,貼付!$D:$U,I$1,FALSE),0)</f>
        <v>70000</v>
      </c>
      <c r="J12">
        <f>IFERROR(VLOOKUP($A12,貼付!$D:$U,J$1,FALSE),0)</f>
        <v>70000</v>
      </c>
      <c r="K12">
        <f>IFERROR(VLOOKUP($A12,貼付!$D:$U,K$1,FALSE),0)</f>
        <v>70000</v>
      </c>
      <c r="L12">
        <f>IFERROR(VLOOKUP($A12,貼付!$D:$U,L$1,FALSE),0)</f>
        <v>70000</v>
      </c>
      <c r="M12">
        <f>IFERROR(VLOOKUP($A12,貼付!$D:$U,M$1,FALSE),0)</f>
        <v>70000</v>
      </c>
      <c r="N12">
        <f>IFERROR(VLOOKUP($A12,貼付!$D:$U,N$1,FALSE),0)</f>
        <v>70000</v>
      </c>
    </row>
    <row r="13" spans="1:14" x14ac:dyDescent="0.4">
      <c r="A13" s="4" t="s">
        <v>60</v>
      </c>
      <c r="B13" s="4"/>
      <c r="C13">
        <f>IFERROR(VLOOKUP($A13,貼付!$D:$U,C$1,FALSE),0)</f>
        <v>200000</v>
      </c>
      <c r="D13">
        <f>IFERROR(VLOOKUP($A13,貼付!$D:$U,D$1,FALSE),0)</f>
        <v>200000</v>
      </c>
      <c r="E13">
        <f>IFERROR(VLOOKUP($A13,貼付!$D:$U,E$1,FALSE),0)</f>
        <v>200000</v>
      </c>
      <c r="F13">
        <f>IFERROR(VLOOKUP($A13,貼付!$D:$U,F$1,FALSE),0)</f>
        <v>200000</v>
      </c>
      <c r="G13">
        <f>IFERROR(VLOOKUP($A13,貼付!$D:$U,G$1,FALSE),0)</f>
        <v>200000</v>
      </c>
      <c r="H13">
        <f>IFERROR(VLOOKUP($A13,貼付!$D:$U,H$1,FALSE),0)</f>
        <v>200000</v>
      </c>
      <c r="I13">
        <f>IFERROR(VLOOKUP($A13,貼付!$D:$U,I$1,FALSE),0)</f>
        <v>200000</v>
      </c>
      <c r="J13">
        <f>IFERROR(VLOOKUP($A13,貼付!$D:$U,J$1,FALSE),0)</f>
        <v>200000</v>
      </c>
      <c r="K13">
        <f>IFERROR(VLOOKUP($A13,貼付!$D:$U,K$1,FALSE),0)</f>
        <v>200000</v>
      </c>
      <c r="L13">
        <f>IFERROR(VLOOKUP($A13,貼付!$D:$U,L$1,FALSE),0)</f>
        <v>200000</v>
      </c>
      <c r="M13">
        <f>IFERROR(VLOOKUP($A13,貼付!$D:$U,M$1,FALSE),0)</f>
        <v>200000</v>
      </c>
      <c r="N13">
        <f>IFERROR(VLOOKUP($A13,貼付!$D:$U,N$1,FALSE),0)</f>
        <v>200000</v>
      </c>
    </row>
    <row r="14" spans="1:14" x14ac:dyDescent="0.4">
      <c r="A14" s="4" t="s">
        <v>68</v>
      </c>
      <c r="B14" s="4"/>
      <c r="C14">
        <f>IFERROR(VLOOKUP($A14,貼付!$D:$U,C$1,FALSE),0)</f>
        <v>360766</v>
      </c>
      <c r="D14">
        <f>IFERROR(VLOOKUP($A14,貼付!$D:$U,D$1,FALSE),0)</f>
        <v>207588</v>
      </c>
      <c r="E14">
        <f>IFERROR(VLOOKUP($A14,貼付!$D:$U,E$1,FALSE),0)</f>
        <v>497728</v>
      </c>
      <c r="F14">
        <f>IFERROR(VLOOKUP($A14,貼付!$D:$U,F$1,FALSE),0)</f>
        <v>485614</v>
      </c>
      <c r="G14">
        <f>IFERROR(VLOOKUP($A14,貼付!$D:$U,G$1,FALSE),0)</f>
        <v>487822</v>
      </c>
      <c r="H14">
        <f>IFERROR(VLOOKUP($A14,貼付!$D:$U,H$1,FALSE),0)</f>
        <v>406374</v>
      </c>
      <c r="I14">
        <f>IFERROR(VLOOKUP($A14,貼付!$D:$U,I$1,FALSE),0)</f>
        <v>492747</v>
      </c>
      <c r="J14">
        <f>IFERROR(VLOOKUP($A14,貼付!$D:$U,J$1,FALSE),0)</f>
        <v>539812</v>
      </c>
      <c r="K14">
        <f>IFERROR(VLOOKUP($A14,貼付!$D:$U,K$1,FALSE),0)</f>
        <v>503720</v>
      </c>
      <c r="L14">
        <f>IFERROR(VLOOKUP($A14,貼付!$D:$U,L$1,FALSE),0)</f>
        <v>679228</v>
      </c>
      <c r="M14">
        <f>IFERROR(VLOOKUP($A14,貼付!$D:$U,M$1,FALSE),0)</f>
        <v>642182</v>
      </c>
      <c r="N14">
        <f>IFERROR(VLOOKUP($A14,貼付!$D:$U,N$1,FALSE),0)</f>
        <v>540115</v>
      </c>
    </row>
    <row r="15" spans="1:14" x14ac:dyDescent="0.4">
      <c r="A15" s="4" t="s">
        <v>71</v>
      </c>
      <c r="B15" s="4"/>
      <c r="C15">
        <f>IFERROR(VLOOKUP($A15,貼付!$D:$U,C$1,FALSE),0)</f>
        <v>12638</v>
      </c>
      <c r="D15">
        <f>IFERROR(VLOOKUP($A15,貼付!$D:$U,D$1,FALSE),0)</f>
        <v>12638</v>
      </c>
      <c r="E15">
        <f>IFERROR(VLOOKUP($A15,貼付!$D:$U,E$1,FALSE),0)</f>
        <v>12638</v>
      </c>
      <c r="F15">
        <f>IFERROR(VLOOKUP($A15,貼付!$D:$U,F$1,FALSE),0)</f>
        <v>12638</v>
      </c>
      <c r="G15">
        <f>IFERROR(VLOOKUP($A15,貼付!$D:$U,G$1,FALSE),0)</f>
        <v>12638</v>
      </c>
      <c r="H15">
        <f>IFERROR(VLOOKUP($A15,貼付!$D:$U,H$1,FALSE),0)</f>
        <v>12638</v>
      </c>
      <c r="I15">
        <f>IFERROR(VLOOKUP($A15,貼付!$D:$U,I$1,FALSE),0)</f>
        <v>12638</v>
      </c>
      <c r="J15">
        <f>IFERROR(VLOOKUP($A15,貼付!$D:$U,J$1,FALSE),0)</f>
        <v>12638</v>
      </c>
      <c r="K15">
        <f>IFERROR(VLOOKUP($A15,貼付!$D:$U,K$1,FALSE),0)</f>
        <v>12638</v>
      </c>
      <c r="L15">
        <f>IFERROR(VLOOKUP($A15,貼付!$D:$U,L$1,FALSE),0)</f>
        <v>12638</v>
      </c>
      <c r="M15">
        <f>IFERROR(VLOOKUP($A15,貼付!$D:$U,M$1,FALSE),0)</f>
        <v>12638</v>
      </c>
      <c r="N15">
        <f>IFERROR(VLOOKUP($A15,貼付!$D:$U,N$1,FALSE),0)</f>
        <v>91476</v>
      </c>
    </row>
    <row r="16" spans="1:14" x14ac:dyDescent="0.4">
      <c r="A16" s="4" t="s">
        <v>72</v>
      </c>
      <c r="B16" s="4"/>
      <c r="C16">
        <f>IFERROR(VLOOKUP($A16,貼付!$D:$U,C$1,FALSE),0)</f>
        <v>100200</v>
      </c>
      <c r="D16">
        <f>IFERROR(VLOOKUP($A16,貼付!$D:$U,D$1,FALSE),0)</f>
        <v>0</v>
      </c>
      <c r="E16">
        <f>IFERROR(VLOOKUP($A16,貼付!$D:$U,E$1,FALSE),0)</f>
        <v>0</v>
      </c>
      <c r="F16">
        <f>IFERROR(VLOOKUP($A16,貼付!$D:$U,F$1,FALSE),0)</f>
        <v>0</v>
      </c>
      <c r="G16">
        <f>IFERROR(VLOOKUP($A16,貼付!$D:$U,G$1,FALSE),0)</f>
        <v>0</v>
      </c>
      <c r="H16">
        <f>IFERROR(VLOOKUP($A16,貼付!$D:$U,H$1,FALSE),0)</f>
        <v>0</v>
      </c>
      <c r="I16">
        <f>IFERROR(VLOOKUP($A16,貼付!$D:$U,I$1,FALSE),0)</f>
        <v>0</v>
      </c>
      <c r="J16">
        <f>IFERROR(VLOOKUP($A16,貼付!$D:$U,J$1,FALSE),0)</f>
        <v>0</v>
      </c>
      <c r="K16">
        <f>IFERROR(VLOOKUP($A16,貼付!$D:$U,K$1,FALSE),0)</f>
        <v>0</v>
      </c>
      <c r="L16">
        <f>IFERROR(VLOOKUP($A16,貼付!$D:$U,L$1,FALSE),0)</f>
        <v>0</v>
      </c>
      <c r="M16">
        <f>IFERROR(VLOOKUP($A16,貼付!$D:$U,M$1,FALSE),0)</f>
        <v>0</v>
      </c>
      <c r="N16">
        <f>IFERROR(VLOOKUP($A16,貼付!$D:$U,N$1,FALSE),0)</f>
        <v>1245000</v>
      </c>
    </row>
    <row r="17" spans="1:14" x14ac:dyDescent="0.4">
      <c r="A17" s="4" t="s">
        <v>73</v>
      </c>
      <c r="B17" s="4"/>
      <c r="C17">
        <f>IFERROR(VLOOKUP($A17,貼付!$D:$U,C$1,FALSE),0)</f>
        <v>787700</v>
      </c>
      <c r="D17">
        <f>IFERROR(VLOOKUP($A17,貼付!$D:$U,D$1,FALSE),0)</f>
        <v>0</v>
      </c>
      <c r="E17">
        <f>IFERROR(VLOOKUP($A17,貼付!$D:$U,E$1,FALSE),0)</f>
        <v>0</v>
      </c>
      <c r="F17">
        <f>IFERROR(VLOOKUP($A17,貼付!$D:$U,F$1,FALSE),0)</f>
        <v>0</v>
      </c>
      <c r="G17">
        <f>IFERROR(VLOOKUP($A17,貼付!$D:$U,G$1,FALSE),0)</f>
        <v>0</v>
      </c>
      <c r="H17">
        <f>IFERROR(VLOOKUP($A17,貼付!$D:$U,H$1,FALSE),0)</f>
        <v>0</v>
      </c>
      <c r="I17">
        <f>IFERROR(VLOOKUP($A17,貼付!$D:$U,I$1,FALSE),0)</f>
        <v>0</v>
      </c>
      <c r="J17">
        <f>IFERROR(VLOOKUP($A17,貼付!$D:$U,J$1,FALSE),0)</f>
        <v>0</v>
      </c>
      <c r="K17">
        <f>IFERROR(VLOOKUP($A17,貼付!$D:$U,K$1,FALSE),0)</f>
        <v>0</v>
      </c>
      <c r="L17">
        <f>IFERROR(VLOOKUP($A17,貼付!$D:$U,L$1,FALSE),0)</f>
        <v>0</v>
      </c>
      <c r="M17">
        <f>IFERROR(VLOOKUP($A17,貼付!$D:$U,M$1,FALSE),0)</f>
        <v>0</v>
      </c>
      <c r="N17">
        <f>IFERROR(VLOOKUP($A17,貼付!$D:$U,N$1,FALSE),0)</f>
        <v>1305600</v>
      </c>
    </row>
    <row r="18" spans="1:14" x14ac:dyDescent="0.4">
      <c r="A18" s="4" t="s">
        <v>74</v>
      </c>
      <c r="B18" s="4"/>
      <c r="C18">
        <f>IFERROR(VLOOKUP($A18,貼付!$D:$U,C$1,FALSE),0)</f>
        <v>29200</v>
      </c>
      <c r="D18">
        <f>IFERROR(VLOOKUP($A18,貼付!$D:$U,D$1,FALSE),0)</f>
        <v>38950</v>
      </c>
      <c r="E18">
        <f>IFERROR(VLOOKUP($A18,貼付!$D:$U,E$1,FALSE),0)</f>
        <v>83310</v>
      </c>
      <c r="F18">
        <f>IFERROR(VLOOKUP($A18,貼付!$D:$U,F$1,FALSE),0)</f>
        <v>29088</v>
      </c>
      <c r="G18">
        <f>IFERROR(VLOOKUP($A18,貼付!$D:$U,G$1,FALSE),0)</f>
        <v>40728</v>
      </c>
      <c r="H18">
        <f>IFERROR(VLOOKUP($A18,貼付!$D:$U,H$1,FALSE),0)</f>
        <v>33054</v>
      </c>
      <c r="I18">
        <f>IFERROR(VLOOKUP($A18,貼付!$D:$U,I$1,FALSE),0)</f>
        <v>41024</v>
      </c>
      <c r="J18">
        <f>IFERROR(VLOOKUP($A18,貼付!$D:$U,J$1,FALSE),0)</f>
        <v>52266</v>
      </c>
      <c r="K18">
        <f>IFERROR(VLOOKUP($A18,貼付!$D:$U,K$1,FALSE),0)</f>
        <v>62656</v>
      </c>
      <c r="L18">
        <f>IFERROR(VLOOKUP($A18,貼付!$D:$U,L$1,FALSE),0)</f>
        <v>22540</v>
      </c>
      <c r="M18">
        <f>IFERROR(VLOOKUP($A18,貼付!$D:$U,M$1,FALSE),0)</f>
        <v>28220</v>
      </c>
      <c r="N18">
        <f>IFERROR(VLOOKUP($A18,貼付!$D:$U,N$1,FALSE),0)</f>
        <v>33900</v>
      </c>
    </row>
    <row r="19" spans="1:14" x14ac:dyDescent="0.4">
      <c r="A19" s="4" t="s">
        <v>75</v>
      </c>
      <c r="B19" s="4"/>
      <c r="C19">
        <f>IFERROR(VLOOKUP($A19,貼付!$D:$U,C$1,FALSE),0)</f>
        <v>143572</v>
      </c>
      <c r="D19">
        <f>IFERROR(VLOOKUP($A19,貼付!$D:$U,D$1,FALSE),0)</f>
        <v>258653</v>
      </c>
      <c r="E19">
        <f>IFERROR(VLOOKUP($A19,貼付!$D:$U,E$1,FALSE),0)</f>
        <v>383328</v>
      </c>
      <c r="F19">
        <f>IFERROR(VLOOKUP($A19,貼付!$D:$U,F$1,FALSE),0)</f>
        <v>559025</v>
      </c>
      <c r="G19">
        <f>IFERROR(VLOOKUP($A19,貼付!$D:$U,G$1,FALSE),0)</f>
        <v>731630</v>
      </c>
      <c r="H19">
        <f>IFERROR(VLOOKUP($A19,貼付!$D:$U,H$1,FALSE),0)</f>
        <v>896911</v>
      </c>
      <c r="I19">
        <f>IFERROR(VLOOKUP($A19,貼付!$D:$U,I$1,FALSE),0)</f>
        <v>1056340</v>
      </c>
      <c r="J19">
        <f>IFERROR(VLOOKUP($A19,貼付!$D:$U,J$1,FALSE),0)</f>
        <v>1211918</v>
      </c>
      <c r="K19">
        <f>IFERROR(VLOOKUP($A19,貼付!$D:$U,K$1,FALSE),0)</f>
        <v>1370614</v>
      </c>
      <c r="L19">
        <f>IFERROR(VLOOKUP($A19,貼付!$D:$U,L$1,FALSE),0)</f>
        <v>1557428</v>
      </c>
      <c r="M19">
        <f>IFERROR(VLOOKUP($A19,貼付!$D:$U,M$1,FALSE),0)</f>
        <v>1857603</v>
      </c>
      <c r="N19">
        <f>IFERROR(VLOOKUP($A19,貼付!$D:$U,N$1,FALSE),0)</f>
        <v>0</v>
      </c>
    </row>
    <row r="20" spans="1:14" x14ac:dyDescent="0.4">
      <c r="A20" s="4" t="s">
        <v>79</v>
      </c>
      <c r="B20" s="4" t="s">
        <v>167</v>
      </c>
      <c r="C20">
        <f>IFERROR(VLOOKUP($A20,貼付!$D:$U,C$1,FALSE),0)</f>
        <v>1950000</v>
      </c>
      <c r="D20">
        <f>IFERROR(VLOOKUP($A20,貼付!$D:$U,D$1,FALSE),0)</f>
        <v>1900000</v>
      </c>
      <c r="E20">
        <f>IFERROR(VLOOKUP($A20,貼付!$D:$U,E$1,FALSE),0)</f>
        <v>1850000</v>
      </c>
      <c r="F20">
        <f>IFERROR(VLOOKUP($A20,貼付!$D:$U,F$1,FALSE),0)</f>
        <v>1800000</v>
      </c>
      <c r="G20">
        <f>IFERROR(VLOOKUP($A20,貼付!$D:$U,G$1,FALSE),0)</f>
        <v>1750000</v>
      </c>
      <c r="H20">
        <f>IFERROR(VLOOKUP($A20,貼付!$D:$U,H$1,FALSE),0)</f>
        <v>1700000</v>
      </c>
      <c r="I20">
        <f>IFERROR(VLOOKUP($A20,貼付!$D:$U,I$1,FALSE),0)</f>
        <v>1650000</v>
      </c>
      <c r="J20">
        <f>IFERROR(VLOOKUP($A20,貼付!$D:$U,J$1,FALSE),0)</f>
        <v>1600000</v>
      </c>
      <c r="K20">
        <f>IFERROR(VLOOKUP($A20,貼付!$D:$U,K$1,FALSE),0)</f>
        <v>1550000</v>
      </c>
      <c r="L20">
        <f>IFERROR(VLOOKUP($A20,貼付!$D:$U,L$1,FALSE),0)</f>
        <v>1500000</v>
      </c>
      <c r="M20">
        <f>IFERROR(VLOOKUP($A20,貼付!$D:$U,M$1,FALSE),0)</f>
        <v>1450000</v>
      </c>
      <c r="N20">
        <f>IFERROR(VLOOKUP($A20,貼付!$D:$U,N$1,FALSE),0)</f>
        <v>1400000</v>
      </c>
    </row>
    <row r="21" spans="1:14" x14ac:dyDescent="0.4">
      <c r="A21" s="4" t="s">
        <v>83</v>
      </c>
      <c r="B21" s="4"/>
      <c r="C21">
        <f>IFERROR(VLOOKUP($A21,貼付!$D:$U,C$1,FALSE),0)</f>
        <v>1000000</v>
      </c>
      <c r="D21">
        <f>IFERROR(VLOOKUP($A21,貼付!$D:$U,D$1,FALSE),0)</f>
        <v>1000000</v>
      </c>
      <c r="E21">
        <f>IFERROR(VLOOKUP($A21,貼付!$D:$U,E$1,FALSE),0)</f>
        <v>1000000</v>
      </c>
      <c r="F21">
        <f>IFERROR(VLOOKUP($A21,貼付!$D:$U,F$1,FALSE),0)</f>
        <v>1000000</v>
      </c>
      <c r="G21">
        <f>IFERROR(VLOOKUP($A21,貼付!$D:$U,G$1,FALSE),0)</f>
        <v>1000000</v>
      </c>
      <c r="H21">
        <f>IFERROR(VLOOKUP($A21,貼付!$D:$U,H$1,FALSE),0)</f>
        <v>1000000</v>
      </c>
      <c r="I21">
        <f>IFERROR(VLOOKUP($A21,貼付!$D:$U,I$1,FALSE),0)</f>
        <v>1000000</v>
      </c>
      <c r="J21">
        <f>IFERROR(VLOOKUP($A21,貼付!$D:$U,J$1,FALSE),0)</f>
        <v>1000000</v>
      </c>
      <c r="K21">
        <f>IFERROR(VLOOKUP($A21,貼付!$D:$U,K$1,FALSE),0)</f>
        <v>1000000</v>
      </c>
      <c r="L21">
        <f>IFERROR(VLOOKUP($A21,貼付!$D:$U,L$1,FALSE),0)</f>
        <v>1000000</v>
      </c>
      <c r="M21">
        <f>IFERROR(VLOOKUP($A21,貼付!$D:$U,M$1,FALSE),0)</f>
        <v>1000000</v>
      </c>
      <c r="N21">
        <f>IFERROR(VLOOKUP($A21,貼付!$D:$U,N$1,FALSE),0)</f>
        <v>1000000</v>
      </c>
    </row>
    <row r="22" spans="1:14" x14ac:dyDescent="0.4">
      <c r="A22" s="4" t="s">
        <v>94</v>
      </c>
      <c r="B22" s="4"/>
      <c r="C22">
        <f>IFERROR(VLOOKUP($A22,貼付!$D:$U,C$1,FALSE),0)</f>
        <v>57373</v>
      </c>
      <c r="D22">
        <f>IFERROR(VLOOKUP($A22,貼付!$D:$U,D$1,FALSE),0)</f>
        <v>57373</v>
      </c>
      <c r="E22">
        <f>IFERROR(VLOOKUP($A22,貼付!$D:$U,E$1,FALSE),0)</f>
        <v>57373</v>
      </c>
      <c r="F22">
        <f>IFERROR(VLOOKUP($A22,貼付!$D:$U,F$1,FALSE),0)</f>
        <v>57373</v>
      </c>
      <c r="G22">
        <f>IFERROR(VLOOKUP($A22,貼付!$D:$U,G$1,FALSE),0)</f>
        <v>57373</v>
      </c>
      <c r="H22">
        <f>IFERROR(VLOOKUP($A22,貼付!$D:$U,H$1,FALSE),0)</f>
        <v>57373</v>
      </c>
      <c r="I22">
        <f>IFERROR(VLOOKUP($A22,貼付!$D:$U,I$1,FALSE),0)</f>
        <v>57373</v>
      </c>
      <c r="J22">
        <f>IFERROR(VLOOKUP($A22,貼付!$D:$U,J$1,FALSE),0)</f>
        <v>57373</v>
      </c>
      <c r="K22">
        <f>IFERROR(VLOOKUP($A22,貼付!$D:$U,K$1,FALSE),0)</f>
        <v>57373</v>
      </c>
      <c r="L22">
        <f>IFERROR(VLOOKUP($A22,貼付!$D:$U,L$1,FALSE),0)</f>
        <v>57373</v>
      </c>
      <c r="M22">
        <f>IFERROR(VLOOKUP($A22,貼付!$D:$U,M$1,FALSE),0)</f>
        <v>57373</v>
      </c>
      <c r="N22">
        <f>IFERROR(VLOOKUP($A22,貼付!$D:$U,N$1,FALSE),0)</f>
        <v>57373</v>
      </c>
    </row>
    <row r="23" spans="1:14" x14ac:dyDescent="0.4">
      <c r="A23" s="4"/>
      <c r="B23" s="4"/>
    </row>
    <row r="24" spans="1:14" x14ac:dyDescent="0.4">
      <c r="A24" s="4" t="s">
        <v>112</v>
      </c>
      <c r="B24" s="4" t="s">
        <v>112</v>
      </c>
      <c r="C24" s="5">
        <f>IFERROR(VLOOKUP($A24,貼付!$D:$U,C$1,FALSE),0)+IFERROR(VLOOKUP($A24,貼付!$D:$U,C$2,FALSE),0)</f>
        <v>1435759</v>
      </c>
      <c r="D24" s="5">
        <f>IFERROR(VLOOKUP($A24,貼付!$D:$U,D$1,FALSE),0)+IFERROR(VLOOKUP($A24,貼付!$D:$U,D$2,FALSE),0)</f>
        <v>1150830</v>
      </c>
      <c r="E24" s="5">
        <f>IFERROR(VLOOKUP($A24,貼付!$D:$U,E$1,FALSE),0)+IFERROR(VLOOKUP($A24,貼付!$D:$U,E$2,FALSE),0)</f>
        <v>1246781</v>
      </c>
      <c r="F24" s="5">
        <f>IFERROR(VLOOKUP($A24,貼付!$D:$U,F$1,FALSE),0)+IFERROR(VLOOKUP($A24,貼付!$D:$U,F$2,FALSE),0)</f>
        <v>1757011</v>
      </c>
      <c r="G24" s="5">
        <f>IFERROR(VLOOKUP($A24,貼付!$D:$U,G$1,FALSE),0)+IFERROR(VLOOKUP($A24,貼付!$D:$U,G$2,FALSE),0)</f>
        <v>1726112</v>
      </c>
      <c r="H24" s="5">
        <f>IFERROR(VLOOKUP($A24,貼付!$D:$U,H$1,FALSE),0)+IFERROR(VLOOKUP($A24,貼付!$D:$U,H$2,FALSE),0)</f>
        <v>1652855</v>
      </c>
      <c r="I24" s="5">
        <f>IFERROR(VLOOKUP($A24,貼付!$D:$U,I$1,FALSE),0)+IFERROR(VLOOKUP($A24,貼付!$D:$U,I$2,FALSE),0)</f>
        <v>1594344</v>
      </c>
      <c r="J24" s="5">
        <f>IFERROR(VLOOKUP($A24,貼付!$D:$U,J$1,FALSE),0)+IFERROR(VLOOKUP($A24,貼付!$D:$U,J$2,FALSE),0)</f>
        <v>1555814</v>
      </c>
      <c r="K24" s="5">
        <f>IFERROR(VLOOKUP($A24,貼付!$D:$U,K$1,FALSE),0)+IFERROR(VLOOKUP($A24,貼付!$D:$U,K$2,FALSE),0)</f>
        <v>1587014</v>
      </c>
      <c r="L24" s="5">
        <f>IFERROR(VLOOKUP($A24,貼付!$D:$U,L$1,FALSE),0)+IFERROR(VLOOKUP($A24,貼付!$D:$U,L$2,FALSE),0)</f>
        <v>1868165</v>
      </c>
      <c r="M24" s="5">
        <f>IFERROR(VLOOKUP($A24,貼付!$D:$U,M$1,FALSE),0)+IFERROR(VLOOKUP($A24,貼付!$D:$U,M$2,FALSE),0)</f>
        <v>3001773</v>
      </c>
      <c r="N24" s="5">
        <f>IFERROR(VLOOKUP($A24,貼付!$D:$U,N$1,FALSE),0)+IFERROR(VLOOKUP($A24,貼付!$D:$U,N$2,FALSE),0)</f>
        <v>2638056</v>
      </c>
    </row>
    <row r="25" spans="1:14" x14ac:dyDescent="0.4">
      <c r="A25" s="4" t="s">
        <v>115</v>
      </c>
      <c r="B25" s="4"/>
      <c r="C25" s="5">
        <f>IFERROR(VLOOKUP($A25,貼付!$D:$U,C$1,FALSE),0)+IFERROR(VLOOKUP($A25,貼付!$D:$U,C$2,FALSE),0)</f>
        <v>0</v>
      </c>
      <c r="D25" s="5">
        <f>IFERROR(VLOOKUP($A25,貼付!$D:$U,D$1,FALSE),0)+IFERROR(VLOOKUP($A25,貼付!$D:$U,D$2,FALSE),0)</f>
        <v>0</v>
      </c>
      <c r="E25" s="5">
        <f>IFERROR(VLOOKUP($A25,貼付!$D:$U,E$1,FALSE),0)+IFERROR(VLOOKUP($A25,貼付!$D:$U,E$2,FALSE),0)</f>
        <v>0</v>
      </c>
      <c r="F25" s="5">
        <f>IFERROR(VLOOKUP($A25,貼付!$D:$U,F$1,FALSE),0)+IFERROR(VLOOKUP($A25,貼付!$D:$U,F$2,FALSE),0)</f>
        <v>0</v>
      </c>
      <c r="G25" s="5">
        <f>IFERROR(VLOOKUP($A25,貼付!$D:$U,G$1,FALSE),0)+IFERROR(VLOOKUP($A25,貼付!$D:$U,G$2,FALSE),0)</f>
        <v>0</v>
      </c>
      <c r="H25" s="5">
        <f>IFERROR(VLOOKUP($A25,貼付!$D:$U,H$1,FALSE),0)+IFERROR(VLOOKUP($A25,貼付!$D:$U,H$2,FALSE),0)</f>
        <v>0</v>
      </c>
      <c r="I25" s="5">
        <f>IFERROR(VLOOKUP($A25,貼付!$D:$U,I$1,FALSE),0)+IFERROR(VLOOKUP($A25,貼付!$D:$U,I$2,FALSE),0)</f>
        <v>0</v>
      </c>
      <c r="J25" s="5">
        <f>IFERROR(VLOOKUP($A25,貼付!$D:$U,J$1,FALSE),0)+IFERROR(VLOOKUP($A25,貼付!$D:$U,J$2,FALSE),0)</f>
        <v>0</v>
      </c>
      <c r="K25" s="5">
        <f>IFERROR(VLOOKUP($A25,貼付!$D:$U,K$1,FALSE),0)+IFERROR(VLOOKUP($A25,貼付!$D:$U,K$2,FALSE),0)</f>
        <v>0</v>
      </c>
      <c r="L25" s="5">
        <f>IFERROR(VLOOKUP($A25,貼付!$D:$U,L$1,FALSE),0)+IFERROR(VLOOKUP($A25,貼付!$D:$U,L$2,FALSE),0)</f>
        <v>0</v>
      </c>
      <c r="M25" s="5">
        <f>IFERROR(VLOOKUP($A25,貼付!$D:$U,M$1,FALSE),0)+IFERROR(VLOOKUP($A25,貼付!$D:$U,M$2,FALSE),0)</f>
        <v>0</v>
      </c>
      <c r="N25" s="5">
        <f>IFERROR(VLOOKUP($A25,貼付!$D:$U,N$1,FALSE),0)+IFERROR(VLOOKUP($A25,貼付!$D:$U,N$2,FALSE),0)</f>
        <v>423640</v>
      </c>
    </row>
    <row r="26" spans="1:14" x14ac:dyDescent="0.4">
      <c r="A26" s="4" t="s">
        <v>116</v>
      </c>
      <c r="B26" s="4"/>
      <c r="C26" s="5">
        <f>IFERROR(VLOOKUP($A26,貼付!$D:$U,C$1,FALSE),0)+IFERROR(VLOOKUP($A26,貼付!$D:$U,C$2,FALSE),0)</f>
        <v>249481</v>
      </c>
      <c r="D26" s="5">
        <f>IFERROR(VLOOKUP($A26,貼付!$D:$U,D$1,FALSE),0)+IFERROR(VLOOKUP($A26,貼付!$D:$U,D$2,FALSE),0)</f>
        <v>105695</v>
      </c>
      <c r="E26" s="5">
        <f>IFERROR(VLOOKUP($A26,貼付!$D:$U,E$1,FALSE),0)+IFERROR(VLOOKUP($A26,貼付!$D:$U,E$2,FALSE),0)</f>
        <v>367538</v>
      </c>
      <c r="F26" s="5">
        <f>IFERROR(VLOOKUP($A26,貼付!$D:$U,F$1,FALSE),0)+IFERROR(VLOOKUP($A26,貼付!$D:$U,F$2,FALSE),0)</f>
        <v>349847</v>
      </c>
      <c r="G26" s="5">
        <f>IFERROR(VLOOKUP($A26,貼付!$D:$U,G$1,FALSE),0)+IFERROR(VLOOKUP($A26,貼付!$D:$U,G$2,FALSE),0)</f>
        <v>345495</v>
      </c>
      <c r="H26" s="5">
        <f>IFERROR(VLOOKUP($A26,貼付!$D:$U,H$1,FALSE),0)+IFERROR(VLOOKUP($A26,貼付!$D:$U,H$2,FALSE),0)</f>
        <v>265172</v>
      </c>
      <c r="I26" s="5">
        <f>IFERROR(VLOOKUP($A26,貼付!$D:$U,I$1,FALSE),0)+IFERROR(VLOOKUP($A26,貼付!$D:$U,I$2,FALSE),0)</f>
        <v>338873</v>
      </c>
      <c r="J26" s="5">
        <f>IFERROR(VLOOKUP($A26,貼付!$D:$U,J$1,FALSE),0)+IFERROR(VLOOKUP($A26,貼付!$D:$U,J$2,FALSE),0)</f>
        <v>381660</v>
      </c>
      <c r="K26" s="5">
        <f>IFERROR(VLOOKUP($A26,貼付!$D:$U,K$1,FALSE),0)+IFERROR(VLOOKUP($A26,貼付!$D:$U,K$2,FALSE),0)</f>
        <v>348849</v>
      </c>
      <c r="L26" s="5">
        <f>IFERROR(VLOOKUP($A26,貼付!$D:$U,L$1,FALSE),0)+IFERROR(VLOOKUP($A26,貼付!$D:$U,L$2,FALSE),0)</f>
        <v>508402</v>
      </c>
      <c r="M26" s="5">
        <f>IFERROR(VLOOKUP($A26,貼付!$D:$U,M$1,FALSE),0)+IFERROR(VLOOKUP($A26,貼付!$D:$U,M$2,FALSE),0)</f>
        <v>548638</v>
      </c>
      <c r="N26" s="5">
        <f>IFERROR(VLOOKUP($A26,貼付!$D:$U,N$1,FALSE),0)+IFERROR(VLOOKUP($A26,貼付!$D:$U,N$2,FALSE),0)</f>
        <v>381935</v>
      </c>
    </row>
    <row r="27" spans="1:14" x14ac:dyDescent="0.4">
      <c r="A27" s="4" t="s">
        <v>119</v>
      </c>
      <c r="B27" s="4"/>
      <c r="C27" s="5">
        <f>IFERROR(VLOOKUP($A27,貼付!$D:$U,C$1,FALSE),0)+IFERROR(VLOOKUP($A27,貼付!$D:$U,C$2,FALSE),0)</f>
        <v>0</v>
      </c>
      <c r="D27" s="5">
        <f>IFERROR(VLOOKUP($A27,貼付!$D:$U,D$1,FALSE),0)+IFERROR(VLOOKUP($A27,貼付!$D:$U,D$2,FALSE),0)</f>
        <v>0</v>
      </c>
      <c r="E27" s="5">
        <f>IFERROR(VLOOKUP($A27,貼付!$D:$U,E$1,FALSE),0)+IFERROR(VLOOKUP($A27,貼付!$D:$U,E$2,FALSE),0)</f>
        <v>0</v>
      </c>
      <c r="F27" s="5">
        <f>IFERROR(VLOOKUP($A27,貼付!$D:$U,F$1,FALSE),0)+IFERROR(VLOOKUP($A27,貼付!$D:$U,F$2,FALSE),0)</f>
        <v>0</v>
      </c>
      <c r="G27" s="5">
        <f>IFERROR(VLOOKUP($A27,貼付!$D:$U,G$1,FALSE),0)+IFERROR(VLOOKUP($A27,貼付!$D:$U,G$2,FALSE),0)</f>
        <v>0</v>
      </c>
      <c r="H27" s="5">
        <f>IFERROR(VLOOKUP($A27,貼付!$D:$U,H$1,FALSE),0)+IFERROR(VLOOKUP($A27,貼付!$D:$U,H$2,FALSE),0)</f>
        <v>0</v>
      </c>
      <c r="I27" s="5">
        <f>IFERROR(VLOOKUP($A27,貼付!$D:$U,I$1,FALSE),0)+IFERROR(VLOOKUP($A27,貼付!$D:$U,I$2,FALSE),0)</f>
        <v>0</v>
      </c>
      <c r="J27" s="5">
        <f>IFERROR(VLOOKUP($A27,貼付!$D:$U,J$1,FALSE),0)+IFERROR(VLOOKUP($A27,貼付!$D:$U,J$2,FALSE),0)</f>
        <v>0</v>
      </c>
      <c r="K27" s="5">
        <f>IFERROR(VLOOKUP($A27,貼付!$D:$U,K$1,FALSE),0)+IFERROR(VLOOKUP($A27,貼付!$D:$U,K$2,FALSE),0)</f>
        <v>0</v>
      </c>
      <c r="L27" s="5">
        <f>IFERROR(VLOOKUP($A27,貼付!$D:$U,L$1,FALSE),0)+IFERROR(VLOOKUP($A27,貼付!$D:$U,L$2,FALSE),0)</f>
        <v>0</v>
      </c>
      <c r="M27" s="5">
        <f>IFERROR(VLOOKUP($A27,貼付!$D:$U,M$1,FALSE),0)+IFERROR(VLOOKUP($A27,貼付!$D:$U,M$2,FALSE),0)</f>
        <v>0</v>
      </c>
      <c r="N27" s="5">
        <f>IFERROR(VLOOKUP($A27,貼付!$D:$U,N$1,FALSE),0)+IFERROR(VLOOKUP($A27,貼付!$D:$U,N$2,FALSE),0)</f>
        <v>463240</v>
      </c>
    </row>
    <row r="28" spans="1:14" x14ac:dyDescent="0.4">
      <c r="A28" s="4" t="s">
        <v>160</v>
      </c>
      <c r="B28" s="4" t="s">
        <v>120</v>
      </c>
      <c r="C28" s="5">
        <f>IFERROR(VLOOKUP($A28,貼付!$D:$U,C$1,FALSE),0)+IFERROR(VLOOKUP($A28,貼付!$D:$U,C$2,FALSE),0)</f>
        <v>249481</v>
      </c>
      <c r="D28" s="5">
        <f>IFERROR(VLOOKUP($A28,貼付!$D:$U,D$1,FALSE),0)+IFERROR(VLOOKUP($A28,貼付!$D:$U,D$2,FALSE),0)</f>
        <v>105695</v>
      </c>
      <c r="E28" s="5">
        <f>IFERROR(VLOOKUP($A28,貼付!$D:$U,E$1,FALSE),0)+IFERROR(VLOOKUP($A28,貼付!$D:$U,E$2,FALSE),0)</f>
        <v>367538</v>
      </c>
      <c r="F28" s="5">
        <f>IFERROR(VLOOKUP($A28,貼付!$D:$U,F$1,FALSE),0)+IFERROR(VLOOKUP($A28,貼付!$D:$U,F$2,FALSE),0)</f>
        <v>349847</v>
      </c>
      <c r="G28" s="5">
        <f>IFERROR(VLOOKUP($A28,貼付!$D:$U,G$1,FALSE),0)+IFERROR(VLOOKUP($A28,貼付!$D:$U,G$2,FALSE),0)</f>
        <v>345495</v>
      </c>
      <c r="H28" s="5">
        <f>IFERROR(VLOOKUP($A28,貼付!$D:$U,H$1,FALSE),0)+IFERROR(VLOOKUP($A28,貼付!$D:$U,H$2,FALSE),0)</f>
        <v>265172</v>
      </c>
      <c r="I28" s="5">
        <f>IFERROR(VLOOKUP($A28,貼付!$D:$U,I$1,FALSE),0)+IFERROR(VLOOKUP($A28,貼付!$D:$U,I$2,FALSE),0)</f>
        <v>338873</v>
      </c>
      <c r="J28" s="5">
        <f>IFERROR(VLOOKUP($A28,貼付!$D:$U,J$1,FALSE),0)+IFERROR(VLOOKUP($A28,貼付!$D:$U,J$2,FALSE),0)</f>
        <v>381660</v>
      </c>
      <c r="K28" s="5">
        <f>IFERROR(VLOOKUP($A28,貼付!$D:$U,K$1,FALSE),0)+IFERROR(VLOOKUP($A28,貼付!$D:$U,K$2,FALSE),0)</f>
        <v>348849</v>
      </c>
      <c r="L28" s="5">
        <f>IFERROR(VLOOKUP($A28,貼付!$D:$U,L$1,FALSE),0)+IFERROR(VLOOKUP($A28,貼付!$D:$U,L$2,FALSE),0)</f>
        <v>508402</v>
      </c>
      <c r="M28" s="5">
        <f>IFERROR(VLOOKUP($A28,貼付!$D:$U,M$1,FALSE),0)+IFERROR(VLOOKUP($A28,貼付!$D:$U,M$2,FALSE),0)</f>
        <v>548638</v>
      </c>
      <c r="N28" s="5">
        <f>IFERROR(VLOOKUP($A28,貼付!$D:$U,N$1,FALSE),0)+IFERROR(VLOOKUP($A28,貼付!$D:$U,N$2,FALSE),0)</f>
        <v>342335</v>
      </c>
    </row>
    <row r="29" spans="1:14" x14ac:dyDescent="0.4">
      <c r="A29" s="4" t="s">
        <v>123</v>
      </c>
      <c r="B29" s="4" t="s">
        <v>123</v>
      </c>
      <c r="C29" s="5">
        <f>IFERROR(VLOOKUP($A29,貼付!$D:$U,C$1,FALSE),0)+IFERROR(VLOOKUP($A29,貼付!$D:$U,C$2,FALSE),0)</f>
        <v>350000</v>
      </c>
      <c r="D29" s="5">
        <f>IFERROR(VLOOKUP($A29,貼付!$D:$U,D$1,FALSE),0)+IFERROR(VLOOKUP($A29,貼付!$D:$U,D$2,FALSE),0)</f>
        <v>350000</v>
      </c>
      <c r="E29" s="5">
        <f>IFERROR(VLOOKUP($A29,貼付!$D:$U,E$1,FALSE),0)+IFERROR(VLOOKUP($A29,貼付!$D:$U,E$2,FALSE),0)</f>
        <v>350000</v>
      </c>
      <c r="F29" s="5">
        <f>IFERROR(VLOOKUP($A29,貼付!$D:$U,F$1,FALSE),0)+IFERROR(VLOOKUP($A29,貼付!$D:$U,F$2,FALSE),0)</f>
        <v>350000</v>
      </c>
      <c r="G29" s="5">
        <f>IFERROR(VLOOKUP($A29,貼付!$D:$U,G$1,FALSE),0)+IFERROR(VLOOKUP($A29,貼付!$D:$U,G$2,FALSE),0)</f>
        <v>350000</v>
      </c>
      <c r="H29" s="5">
        <f>IFERROR(VLOOKUP($A29,貼付!$D:$U,H$1,FALSE),0)+IFERROR(VLOOKUP($A29,貼付!$D:$U,H$2,FALSE),0)</f>
        <v>350000</v>
      </c>
      <c r="I29" s="5">
        <f>IFERROR(VLOOKUP($A29,貼付!$D:$U,I$1,FALSE),0)+IFERROR(VLOOKUP($A29,貼付!$D:$U,I$2,FALSE),0)</f>
        <v>350000</v>
      </c>
      <c r="J29" s="5">
        <f>IFERROR(VLOOKUP($A29,貼付!$D:$U,J$1,FALSE),0)+IFERROR(VLOOKUP($A29,貼付!$D:$U,J$2,FALSE),0)</f>
        <v>350000</v>
      </c>
      <c r="K29" s="5">
        <f>IFERROR(VLOOKUP($A29,貼付!$D:$U,K$1,FALSE),0)+IFERROR(VLOOKUP($A29,貼付!$D:$U,K$2,FALSE),0)</f>
        <v>350000</v>
      </c>
      <c r="L29" s="5">
        <f>IFERROR(VLOOKUP($A29,貼付!$D:$U,L$1,FALSE),0)+IFERROR(VLOOKUP($A29,貼付!$D:$U,L$2,FALSE),0)</f>
        <v>350000</v>
      </c>
      <c r="M29" s="5">
        <f>IFERROR(VLOOKUP($A29,貼付!$D:$U,M$1,FALSE),0)+IFERROR(VLOOKUP($A29,貼付!$D:$U,M$2,FALSE),0)</f>
        <v>350000</v>
      </c>
      <c r="N29" s="5">
        <f>IFERROR(VLOOKUP($A29,貼付!$D:$U,N$1,FALSE),0)+IFERROR(VLOOKUP($A29,貼付!$D:$U,N$2,FALSE),0)</f>
        <v>350000</v>
      </c>
    </row>
    <row r="30" spans="1:14" x14ac:dyDescent="0.4">
      <c r="A30" s="4" t="s">
        <v>124</v>
      </c>
      <c r="B30" s="4" t="s">
        <v>168</v>
      </c>
      <c r="C30" s="5">
        <f>IFERROR(VLOOKUP($A30,貼付!$D:$U,C$1,FALSE),0)+IFERROR(VLOOKUP($A30,貼付!$D:$U,C$2,FALSE),0)</f>
        <v>244254</v>
      </c>
      <c r="D30" s="5">
        <f>IFERROR(VLOOKUP($A30,貼付!$D:$U,D$1,FALSE),0)+IFERROR(VLOOKUP($A30,貼付!$D:$U,D$2,FALSE),0)</f>
        <v>210544</v>
      </c>
      <c r="E30" s="5">
        <f>IFERROR(VLOOKUP($A30,貼付!$D:$U,E$1,FALSE),0)+IFERROR(VLOOKUP($A30,貼付!$D:$U,E$2,FALSE),0)</f>
        <v>223664</v>
      </c>
      <c r="F30" s="5">
        <f>IFERROR(VLOOKUP($A30,貼付!$D:$U,F$1,FALSE),0)+IFERROR(VLOOKUP($A30,貼付!$D:$U,F$2,FALSE),0)</f>
        <v>270489</v>
      </c>
      <c r="G30" s="5">
        <f>IFERROR(VLOOKUP($A30,貼付!$D:$U,G$1,FALSE),0)+IFERROR(VLOOKUP($A30,貼付!$D:$U,G$2,FALSE),0)</f>
        <v>261082</v>
      </c>
      <c r="H30" s="5">
        <f>IFERROR(VLOOKUP($A30,貼付!$D:$U,H$1,FALSE),0)+IFERROR(VLOOKUP($A30,貼付!$D:$U,H$2,FALSE),0)</f>
        <v>218541</v>
      </c>
      <c r="I30" s="5">
        <f>IFERROR(VLOOKUP($A30,貼付!$D:$U,I$1,FALSE),0)+IFERROR(VLOOKUP($A30,貼付!$D:$U,I$2,FALSE),0)</f>
        <v>110613</v>
      </c>
      <c r="J30" s="5">
        <f>IFERROR(VLOOKUP($A30,貼付!$D:$U,J$1,FALSE),0)+IFERROR(VLOOKUP($A30,貼付!$D:$U,J$2,FALSE),0)</f>
        <v>281060</v>
      </c>
      <c r="K30" s="5">
        <f>IFERROR(VLOOKUP($A30,貼付!$D:$U,K$1,FALSE),0)+IFERROR(VLOOKUP($A30,貼付!$D:$U,K$2,FALSE),0)</f>
        <v>258141</v>
      </c>
      <c r="L30" s="5">
        <f>IFERROR(VLOOKUP($A30,貼付!$D:$U,L$1,FALSE),0)+IFERROR(VLOOKUP($A30,貼付!$D:$U,L$2,FALSE),0)</f>
        <v>278164</v>
      </c>
      <c r="M30" s="5">
        <f>IFERROR(VLOOKUP($A30,貼付!$D:$U,M$1,FALSE),0)+IFERROR(VLOOKUP($A30,貼付!$D:$U,M$2,FALSE),0)</f>
        <v>291992</v>
      </c>
      <c r="N30" s="5">
        <f>IFERROR(VLOOKUP($A30,貼付!$D:$U,N$1,FALSE),0)+IFERROR(VLOOKUP($A30,貼付!$D:$U,N$2,FALSE),0)</f>
        <v>313992</v>
      </c>
    </row>
    <row r="31" spans="1:14" x14ac:dyDescent="0.4">
      <c r="A31" s="4" t="s">
        <v>125</v>
      </c>
      <c r="B31" s="4" t="s">
        <v>168</v>
      </c>
      <c r="C31" s="5">
        <f>IFERROR(VLOOKUP($A31,貼付!$D:$U,C$1,FALSE),0)+IFERROR(VLOOKUP($A31,貼付!$D:$U,C$2,FALSE),0)</f>
        <v>73831</v>
      </c>
      <c r="D31" s="5">
        <f>IFERROR(VLOOKUP($A31,貼付!$D:$U,D$1,FALSE),0)+IFERROR(VLOOKUP($A31,貼付!$D:$U,D$2,FALSE),0)</f>
        <v>73831</v>
      </c>
      <c r="E31" s="5">
        <f>IFERROR(VLOOKUP($A31,貼付!$D:$U,E$1,FALSE),0)+IFERROR(VLOOKUP($A31,貼付!$D:$U,E$2,FALSE),0)</f>
        <v>72911</v>
      </c>
      <c r="F31" s="5">
        <f>IFERROR(VLOOKUP($A31,貼付!$D:$U,F$1,FALSE),0)+IFERROR(VLOOKUP($A31,貼付!$D:$U,F$2,FALSE),0)</f>
        <v>72911</v>
      </c>
      <c r="G31" s="5">
        <f>IFERROR(VLOOKUP($A31,貼付!$D:$U,G$1,FALSE),0)+IFERROR(VLOOKUP($A31,貼付!$D:$U,G$2,FALSE),0)</f>
        <v>86126</v>
      </c>
      <c r="H31" s="5">
        <f>IFERROR(VLOOKUP($A31,貼付!$D:$U,H$1,FALSE),0)+IFERROR(VLOOKUP($A31,貼付!$D:$U,H$2,FALSE),0)</f>
        <v>86126</v>
      </c>
      <c r="I31" s="5">
        <f>IFERROR(VLOOKUP($A31,貼付!$D:$U,I$1,FALSE),0)+IFERROR(VLOOKUP($A31,貼付!$D:$U,I$2,FALSE),0)</f>
        <v>86126</v>
      </c>
      <c r="J31" s="5">
        <f>IFERROR(VLOOKUP($A31,貼付!$D:$U,J$1,FALSE),0)+IFERROR(VLOOKUP($A31,貼付!$D:$U,J$2,FALSE),0)</f>
        <v>86126</v>
      </c>
      <c r="K31" s="5">
        <f>IFERROR(VLOOKUP($A31,貼付!$D:$U,K$1,FALSE),0)+IFERROR(VLOOKUP($A31,貼付!$D:$U,K$2,FALSE),0)</f>
        <v>86126</v>
      </c>
      <c r="L31" s="5">
        <f>IFERROR(VLOOKUP($A31,貼付!$D:$U,L$1,FALSE),0)+IFERROR(VLOOKUP($A31,貼付!$D:$U,L$2,FALSE),0)</f>
        <v>86126</v>
      </c>
      <c r="M31" s="5">
        <f>IFERROR(VLOOKUP($A31,貼付!$D:$U,M$1,FALSE),0)+IFERROR(VLOOKUP($A31,貼付!$D:$U,M$2,FALSE),0)</f>
        <v>90156</v>
      </c>
      <c r="N31" s="5">
        <f>IFERROR(VLOOKUP($A31,貼付!$D:$U,N$1,FALSE),0)+IFERROR(VLOOKUP($A31,貼付!$D:$U,N$2,FALSE),0)</f>
        <v>90156</v>
      </c>
    </row>
    <row r="32" spans="1:14" x14ac:dyDescent="0.4">
      <c r="A32" s="4" t="s">
        <v>126</v>
      </c>
      <c r="B32" s="4" t="s">
        <v>126</v>
      </c>
      <c r="C32" s="5">
        <f>IFERROR(VLOOKUP($A32,貼付!$D:$U,C$1,FALSE),0)+IFERROR(VLOOKUP($A32,貼付!$D:$U,C$2,FALSE),0)</f>
        <v>55501</v>
      </c>
      <c r="D32" s="5">
        <f>IFERROR(VLOOKUP($A32,貼付!$D:$U,D$1,FALSE),0)+IFERROR(VLOOKUP($A32,貼付!$D:$U,D$2,FALSE),0)</f>
        <v>33080</v>
      </c>
      <c r="E32" s="5">
        <f>IFERROR(VLOOKUP($A32,貼付!$D:$U,E$1,FALSE),0)+IFERROR(VLOOKUP($A32,貼付!$D:$U,E$2,FALSE),0)</f>
        <v>42170</v>
      </c>
      <c r="F32" s="5">
        <f>IFERROR(VLOOKUP($A32,貼付!$D:$U,F$1,FALSE),0)+IFERROR(VLOOKUP($A32,貼付!$D:$U,F$2,FALSE),0)</f>
        <v>33073</v>
      </c>
      <c r="G32" s="5">
        <f>IFERROR(VLOOKUP($A32,貼付!$D:$U,G$1,FALSE),0)+IFERROR(VLOOKUP($A32,貼付!$D:$U,G$2,FALSE),0)</f>
        <v>53504</v>
      </c>
      <c r="H32" s="5">
        <f>IFERROR(VLOOKUP($A32,貼付!$D:$U,H$1,FALSE),0)+IFERROR(VLOOKUP($A32,貼付!$D:$U,H$2,FALSE),0)</f>
        <v>36397</v>
      </c>
      <c r="I32" s="5">
        <f>IFERROR(VLOOKUP($A32,貼付!$D:$U,I$1,FALSE),0)+IFERROR(VLOOKUP($A32,貼付!$D:$U,I$2,FALSE),0)</f>
        <v>56904</v>
      </c>
      <c r="J32" s="5">
        <f>IFERROR(VLOOKUP($A32,貼付!$D:$U,J$1,FALSE),0)+IFERROR(VLOOKUP($A32,貼付!$D:$U,J$2,FALSE),0)</f>
        <v>22542</v>
      </c>
      <c r="K32" s="5">
        <f>IFERROR(VLOOKUP($A32,貼付!$D:$U,K$1,FALSE),0)+IFERROR(VLOOKUP($A32,貼付!$D:$U,K$2,FALSE),0)</f>
        <v>41033</v>
      </c>
      <c r="L32" s="5">
        <f>IFERROR(VLOOKUP($A32,貼付!$D:$U,L$1,FALSE),0)+IFERROR(VLOOKUP($A32,貼付!$D:$U,L$2,FALSE),0)</f>
        <v>31107</v>
      </c>
      <c r="M32" s="5">
        <f>IFERROR(VLOOKUP($A32,貼付!$D:$U,M$1,FALSE),0)+IFERROR(VLOOKUP($A32,貼付!$D:$U,M$2,FALSE),0)</f>
        <v>37291</v>
      </c>
      <c r="N32" s="5">
        <f>IFERROR(VLOOKUP($A32,貼付!$D:$U,N$1,FALSE),0)+IFERROR(VLOOKUP($A32,貼付!$D:$U,N$2,FALSE),0)</f>
        <v>79234</v>
      </c>
    </row>
    <row r="33" spans="1:14" x14ac:dyDescent="0.4">
      <c r="A33" s="4" t="s">
        <v>127</v>
      </c>
      <c r="B33" s="4" t="s">
        <v>127</v>
      </c>
      <c r="C33" s="5">
        <f>IFERROR(VLOOKUP($A33,貼付!$D:$U,C$1,FALSE),0)+IFERROR(VLOOKUP($A33,貼付!$D:$U,C$2,FALSE),0)</f>
        <v>4391</v>
      </c>
      <c r="D33" s="5">
        <f>IFERROR(VLOOKUP($A33,貼付!$D:$U,D$1,FALSE),0)+IFERROR(VLOOKUP($A33,貼付!$D:$U,D$2,FALSE),0)</f>
        <v>13981</v>
      </c>
      <c r="E33" s="5">
        <f>IFERROR(VLOOKUP($A33,貼付!$D:$U,E$1,FALSE),0)+IFERROR(VLOOKUP($A33,貼付!$D:$U,E$2,FALSE),0)</f>
        <v>0</v>
      </c>
      <c r="F33" s="5">
        <f>IFERROR(VLOOKUP($A33,貼付!$D:$U,F$1,FALSE),0)+IFERROR(VLOOKUP($A33,貼付!$D:$U,F$2,FALSE),0)</f>
        <v>38241</v>
      </c>
      <c r="G33" s="5">
        <f>IFERROR(VLOOKUP($A33,貼付!$D:$U,G$1,FALSE),0)+IFERROR(VLOOKUP($A33,貼付!$D:$U,G$2,FALSE),0)</f>
        <v>10781</v>
      </c>
      <c r="H33" s="5">
        <f>IFERROR(VLOOKUP($A33,貼付!$D:$U,H$1,FALSE),0)+IFERROR(VLOOKUP($A33,貼付!$D:$U,H$2,FALSE),0)</f>
        <v>35374</v>
      </c>
      <c r="I33" s="5">
        <f>IFERROR(VLOOKUP($A33,貼付!$D:$U,I$1,FALSE),0)+IFERROR(VLOOKUP($A33,貼付!$D:$U,I$2,FALSE),0)</f>
        <v>17206</v>
      </c>
      <c r="J33" s="5">
        <f>IFERROR(VLOOKUP($A33,貼付!$D:$U,J$1,FALSE),0)+IFERROR(VLOOKUP($A33,貼付!$D:$U,J$2,FALSE),0)</f>
        <v>0</v>
      </c>
      <c r="K33" s="5">
        <f>IFERROR(VLOOKUP($A33,貼付!$D:$U,K$1,FALSE),0)+IFERROR(VLOOKUP($A33,貼付!$D:$U,K$2,FALSE),0)</f>
        <v>3855</v>
      </c>
      <c r="L33" s="5">
        <f>IFERROR(VLOOKUP($A33,貼付!$D:$U,L$1,FALSE),0)+IFERROR(VLOOKUP($A33,貼付!$D:$U,L$2,FALSE),0)</f>
        <v>15114</v>
      </c>
      <c r="M33" s="5">
        <f>IFERROR(VLOOKUP($A33,貼付!$D:$U,M$1,FALSE),0)+IFERROR(VLOOKUP($A33,貼付!$D:$U,M$2,FALSE),0)</f>
        <v>15979</v>
      </c>
      <c r="N33" s="5">
        <f>IFERROR(VLOOKUP($A33,貼付!$D:$U,N$1,FALSE),0)+IFERROR(VLOOKUP($A33,貼付!$D:$U,N$2,FALSE),0)</f>
        <v>23139</v>
      </c>
    </row>
    <row r="34" spans="1:14" x14ac:dyDescent="0.4">
      <c r="A34" s="4" t="s">
        <v>128</v>
      </c>
      <c r="B34" s="4" t="s">
        <v>169</v>
      </c>
      <c r="C34" s="5">
        <f>IFERROR(VLOOKUP($A34,貼付!$D:$U,C$1,FALSE),0)+IFERROR(VLOOKUP($A34,貼付!$D:$U,C$2,FALSE),0)</f>
        <v>8646</v>
      </c>
      <c r="D34" s="5">
        <f>IFERROR(VLOOKUP($A34,貼付!$D:$U,D$1,FALSE),0)+IFERROR(VLOOKUP($A34,貼付!$D:$U,D$2,FALSE),0)</f>
        <v>12418</v>
      </c>
      <c r="E34" s="5">
        <f>IFERROR(VLOOKUP($A34,貼付!$D:$U,E$1,FALSE),0)+IFERROR(VLOOKUP($A34,貼付!$D:$U,E$2,FALSE),0)</f>
        <v>23195</v>
      </c>
      <c r="F34" s="5">
        <f>IFERROR(VLOOKUP($A34,貼付!$D:$U,F$1,FALSE),0)+IFERROR(VLOOKUP($A34,貼付!$D:$U,F$2,FALSE),0)</f>
        <v>25959</v>
      </c>
      <c r="G34" s="5">
        <f>IFERROR(VLOOKUP($A34,貼付!$D:$U,G$1,FALSE),0)+IFERROR(VLOOKUP($A34,貼付!$D:$U,G$2,FALSE),0)</f>
        <v>9180</v>
      </c>
      <c r="H34" s="5">
        <f>IFERROR(VLOOKUP($A34,貼付!$D:$U,H$1,FALSE),0)+IFERROR(VLOOKUP($A34,貼付!$D:$U,H$2,FALSE),0)</f>
        <v>34596</v>
      </c>
      <c r="I34" s="5">
        <f>IFERROR(VLOOKUP($A34,貼付!$D:$U,I$1,FALSE),0)+IFERROR(VLOOKUP($A34,貼付!$D:$U,I$2,FALSE),0)</f>
        <v>19784</v>
      </c>
      <c r="J34" s="5">
        <f>IFERROR(VLOOKUP($A34,貼付!$D:$U,J$1,FALSE),0)+IFERROR(VLOOKUP($A34,貼付!$D:$U,J$2,FALSE),0)</f>
        <v>13213</v>
      </c>
      <c r="K34" s="5">
        <f>IFERROR(VLOOKUP($A34,貼付!$D:$U,K$1,FALSE),0)+IFERROR(VLOOKUP($A34,貼付!$D:$U,K$2,FALSE),0)</f>
        <v>26522</v>
      </c>
      <c r="L34" s="5">
        <f>IFERROR(VLOOKUP($A34,貼付!$D:$U,L$1,FALSE),0)+IFERROR(VLOOKUP($A34,貼付!$D:$U,L$2,FALSE),0)</f>
        <v>9343</v>
      </c>
      <c r="M34" s="5">
        <f>IFERROR(VLOOKUP($A34,貼付!$D:$U,M$1,FALSE),0)+IFERROR(VLOOKUP($A34,貼付!$D:$U,M$2,FALSE),0)</f>
        <v>26186</v>
      </c>
      <c r="N34" s="5">
        <f>IFERROR(VLOOKUP($A34,貼付!$D:$U,N$1,FALSE),0)+IFERROR(VLOOKUP($A34,貼付!$D:$U,N$2,FALSE),0)</f>
        <v>13036</v>
      </c>
    </row>
    <row r="35" spans="1:14" x14ac:dyDescent="0.4">
      <c r="A35" s="4" t="s">
        <v>129</v>
      </c>
      <c r="B35" s="4" t="s">
        <v>169</v>
      </c>
      <c r="C35" s="5">
        <f>IFERROR(VLOOKUP($A35,貼付!$D:$U,C$1,FALSE),0)+IFERROR(VLOOKUP($A35,貼付!$D:$U,C$2,FALSE),0)</f>
        <v>39958</v>
      </c>
      <c r="D35" s="5">
        <f>IFERROR(VLOOKUP($A35,貼付!$D:$U,D$1,FALSE),0)+IFERROR(VLOOKUP($A35,貼付!$D:$U,D$2,FALSE),0)</f>
        <v>12467</v>
      </c>
      <c r="E35" s="5">
        <f>IFERROR(VLOOKUP($A35,貼付!$D:$U,E$1,FALSE),0)+IFERROR(VLOOKUP($A35,貼付!$D:$U,E$2,FALSE),0)</f>
        <v>17770</v>
      </c>
      <c r="F35" s="5">
        <f>IFERROR(VLOOKUP($A35,貼付!$D:$U,F$1,FALSE),0)+IFERROR(VLOOKUP($A35,貼付!$D:$U,F$2,FALSE),0)</f>
        <v>42200</v>
      </c>
      <c r="G35" s="5">
        <f>IFERROR(VLOOKUP($A35,貼付!$D:$U,G$1,FALSE),0)+IFERROR(VLOOKUP($A35,貼付!$D:$U,G$2,FALSE),0)</f>
        <v>26135</v>
      </c>
      <c r="H35" s="5">
        <f>IFERROR(VLOOKUP($A35,貼付!$D:$U,H$1,FALSE),0)+IFERROR(VLOOKUP($A35,貼付!$D:$U,H$2,FALSE),0)</f>
        <v>0</v>
      </c>
      <c r="I35" s="5">
        <f>IFERROR(VLOOKUP($A35,貼付!$D:$U,I$1,FALSE),0)+IFERROR(VLOOKUP($A35,貼付!$D:$U,I$2,FALSE),0)</f>
        <v>9646</v>
      </c>
      <c r="J35" s="5">
        <f>IFERROR(VLOOKUP($A35,貼付!$D:$U,J$1,FALSE),0)+IFERROR(VLOOKUP($A35,貼付!$D:$U,J$2,FALSE),0)</f>
        <v>16436</v>
      </c>
      <c r="K35" s="5">
        <f>IFERROR(VLOOKUP($A35,貼付!$D:$U,K$1,FALSE),0)+IFERROR(VLOOKUP($A35,貼付!$D:$U,K$2,FALSE),0)</f>
        <v>44387</v>
      </c>
      <c r="L35" s="5">
        <f>IFERROR(VLOOKUP($A35,貼付!$D:$U,L$1,FALSE),0)+IFERROR(VLOOKUP($A35,貼付!$D:$U,L$2,FALSE),0)</f>
        <v>19910</v>
      </c>
      <c r="M35" s="5">
        <f>IFERROR(VLOOKUP($A35,貼付!$D:$U,M$1,FALSE),0)+IFERROR(VLOOKUP($A35,貼付!$D:$U,M$2,FALSE),0)</f>
        <v>23905</v>
      </c>
      <c r="N35" s="5">
        <f>IFERROR(VLOOKUP($A35,貼付!$D:$U,N$1,FALSE),0)+IFERROR(VLOOKUP($A35,貼付!$D:$U,N$2,FALSE),0)</f>
        <v>26401</v>
      </c>
    </row>
    <row r="36" spans="1:14" x14ac:dyDescent="0.4">
      <c r="A36" s="4" t="s">
        <v>130</v>
      </c>
      <c r="B36" s="4" t="s">
        <v>169</v>
      </c>
      <c r="C36" s="5">
        <f>IFERROR(VLOOKUP($A36,貼付!$D:$U,C$1,FALSE),0)+IFERROR(VLOOKUP($A36,貼付!$D:$U,C$2,FALSE),0)</f>
        <v>22748</v>
      </c>
      <c r="D36" s="5">
        <f>IFERROR(VLOOKUP($A36,貼付!$D:$U,D$1,FALSE),0)+IFERROR(VLOOKUP($A36,貼付!$D:$U,D$2,FALSE),0)</f>
        <v>24104</v>
      </c>
      <c r="E36" s="5">
        <f>IFERROR(VLOOKUP($A36,貼付!$D:$U,E$1,FALSE),0)+IFERROR(VLOOKUP($A36,貼付!$D:$U,E$2,FALSE),0)</f>
        <v>23501</v>
      </c>
      <c r="F36" s="5">
        <f>IFERROR(VLOOKUP($A36,貼付!$D:$U,F$1,FALSE),0)+IFERROR(VLOOKUP($A36,貼付!$D:$U,F$2,FALSE),0)</f>
        <v>20674</v>
      </c>
      <c r="G36" s="5">
        <f>IFERROR(VLOOKUP($A36,貼付!$D:$U,G$1,FALSE),0)+IFERROR(VLOOKUP($A36,貼付!$D:$U,G$2,FALSE),0)</f>
        <v>21961</v>
      </c>
      <c r="H36" s="5">
        <f>IFERROR(VLOOKUP($A36,貼付!$D:$U,H$1,FALSE),0)+IFERROR(VLOOKUP($A36,貼付!$D:$U,H$2,FALSE),0)</f>
        <v>23059</v>
      </c>
      <c r="I36" s="5">
        <f>IFERROR(VLOOKUP($A36,貼付!$D:$U,I$1,FALSE),0)+IFERROR(VLOOKUP($A36,貼付!$D:$U,I$2,FALSE),0)</f>
        <v>23274</v>
      </c>
      <c r="J36" s="5">
        <f>IFERROR(VLOOKUP($A36,貼付!$D:$U,J$1,FALSE),0)+IFERROR(VLOOKUP($A36,貼付!$D:$U,J$2,FALSE),0)</f>
        <v>21607</v>
      </c>
      <c r="K36" s="5">
        <f>IFERROR(VLOOKUP($A36,貼付!$D:$U,K$1,FALSE),0)+IFERROR(VLOOKUP($A36,貼付!$D:$U,K$2,FALSE),0)</f>
        <v>20943</v>
      </c>
      <c r="L36" s="5">
        <f>IFERROR(VLOOKUP($A36,貼付!$D:$U,L$1,FALSE),0)+IFERROR(VLOOKUP($A36,貼付!$D:$U,L$2,FALSE),0)</f>
        <v>21655</v>
      </c>
      <c r="M36" s="5">
        <f>IFERROR(VLOOKUP($A36,貼付!$D:$U,M$1,FALSE),0)+IFERROR(VLOOKUP($A36,貼付!$D:$U,M$2,FALSE),0)</f>
        <v>21231</v>
      </c>
      <c r="N36" s="5">
        <f>IFERROR(VLOOKUP($A36,貼付!$D:$U,N$1,FALSE),0)+IFERROR(VLOOKUP($A36,貼付!$D:$U,N$2,FALSE),0)</f>
        <v>23805</v>
      </c>
    </row>
    <row r="37" spans="1:14" x14ac:dyDescent="0.4">
      <c r="A37" s="4" t="s">
        <v>131</v>
      </c>
      <c r="B37" s="4" t="s">
        <v>131</v>
      </c>
      <c r="C37" s="5">
        <f>IFERROR(VLOOKUP($A37,貼付!$D:$U,C$1,FALSE),0)+IFERROR(VLOOKUP($A37,貼付!$D:$U,C$2,FALSE),0)</f>
        <v>62523</v>
      </c>
      <c r="D37" s="5">
        <f>IFERROR(VLOOKUP($A37,貼付!$D:$U,D$1,FALSE),0)+IFERROR(VLOOKUP($A37,貼付!$D:$U,D$2,FALSE),0)</f>
        <v>4764</v>
      </c>
      <c r="E37" s="5">
        <f>IFERROR(VLOOKUP($A37,貼付!$D:$U,E$1,FALSE),0)+IFERROR(VLOOKUP($A37,貼付!$D:$U,E$2,FALSE),0)</f>
        <v>11858</v>
      </c>
      <c r="F37" s="5">
        <f>IFERROR(VLOOKUP($A37,貼付!$D:$U,F$1,FALSE),0)+IFERROR(VLOOKUP($A37,貼付!$D:$U,F$2,FALSE),0)</f>
        <v>22796</v>
      </c>
      <c r="G37" s="5">
        <f>IFERROR(VLOOKUP($A37,貼付!$D:$U,G$1,FALSE),0)+IFERROR(VLOOKUP($A37,貼付!$D:$U,G$2,FALSE),0)</f>
        <v>16236</v>
      </c>
      <c r="H37" s="5">
        <f>IFERROR(VLOOKUP($A37,貼付!$D:$U,H$1,FALSE),0)+IFERROR(VLOOKUP($A37,貼付!$D:$U,H$2,FALSE),0)</f>
        <v>50896</v>
      </c>
      <c r="I37" s="5">
        <f>IFERROR(VLOOKUP($A37,貼付!$D:$U,I$1,FALSE),0)+IFERROR(VLOOKUP($A37,貼付!$D:$U,I$2,FALSE),0)</f>
        <v>38843</v>
      </c>
      <c r="J37" s="5">
        <f>IFERROR(VLOOKUP($A37,貼付!$D:$U,J$1,FALSE),0)+IFERROR(VLOOKUP($A37,貼付!$D:$U,J$2,FALSE),0)</f>
        <v>13010</v>
      </c>
      <c r="K37" s="5">
        <f>IFERROR(VLOOKUP($A37,貼付!$D:$U,K$1,FALSE),0)+IFERROR(VLOOKUP($A37,貼付!$D:$U,K$2,FALSE),0)</f>
        <v>7410</v>
      </c>
      <c r="L37" s="5">
        <f>IFERROR(VLOOKUP($A37,貼付!$D:$U,L$1,FALSE),0)+IFERROR(VLOOKUP($A37,貼付!$D:$U,L$2,FALSE),0)</f>
        <v>27458</v>
      </c>
      <c r="M37" s="5">
        <f>IFERROR(VLOOKUP($A37,貼付!$D:$U,M$1,FALSE),0)+IFERROR(VLOOKUP($A37,貼付!$D:$U,M$2,FALSE),0)</f>
        <v>27192</v>
      </c>
      <c r="N37" s="5">
        <f>IFERROR(VLOOKUP($A37,貼付!$D:$U,N$1,FALSE),0)+IFERROR(VLOOKUP($A37,貼付!$D:$U,N$2,FALSE),0)</f>
        <v>90450</v>
      </c>
    </row>
    <row r="38" spans="1:14" x14ac:dyDescent="0.4">
      <c r="A38" s="4" t="s">
        <v>132</v>
      </c>
      <c r="B38" s="4" t="s">
        <v>169</v>
      </c>
      <c r="C38" s="5">
        <f>IFERROR(VLOOKUP($A38,貼付!$D:$U,C$1,FALSE),0)+IFERROR(VLOOKUP($A38,貼付!$D:$U,C$2,FALSE),0)</f>
        <v>0</v>
      </c>
      <c r="D38" s="5">
        <f>IFERROR(VLOOKUP($A38,貼付!$D:$U,D$1,FALSE),0)+IFERROR(VLOOKUP($A38,貼付!$D:$U,D$2,FALSE),0)</f>
        <v>9333</v>
      </c>
      <c r="E38" s="5">
        <f>IFERROR(VLOOKUP($A38,貼付!$D:$U,E$1,FALSE),0)+IFERROR(VLOOKUP($A38,貼付!$D:$U,E$2,FALSE),0)</f>
        <v>0</v>
      </c>
      <c r="F38" s="5">
        <f>IFERROR(VLOOKUP($A38,貼付!$D:$U,F$1,FALSE),0)+IFERROR(VLOOKUP($A38,貼付!$D:$U,F$2,FALSE),0)</f>
        <v>1060</v>
      </c>
      <c r="G38" s="5">
        <f>IFERROR(VLOOKUP($A38,貼付!$D:$U,G$1,FALSE),0)+IFERROR(VLOOKUP($A38,貼付!$D:$U,G$2,FALSE),0)</f>
        <v>0</v>
      </c>
      <c r="H38" s="5">
        <f>IFERROR(VLOOKUP($A38,貼付!$D:$U,H$1,FALSE),0)+IFERROR(VLOOKUP($A38,貼付!$D:$U,H$2,FALSE),0)</f>
        <v>33045</v>
      </c>
      <c r="I38" s="5">
        <f>IFERROR(VLOOKUP($A38,貼付!$D:$U,I$1,FALSE),0)+IFERROR(VLOOKUP($A38,貼付!$D:$U,I$2,FALSE),0)</f>
        <v>37615</v>
      </c>
      <c r="J38" s="5">
        <f>IFERROR(VLOOKUP($A38,貼付!$D:$U,J$1,FALSE),0)+IFERROR(VLOOKUP($A38,貼付!$D:$U,J$2,FALSE),0)</f>
        <v>56458</v>
      </c>
      <c r="K38" s="5">
        <f>IFERROR(VLOOKUP($A38,貼付!$D:$U,K$1,FALSE),0)+IFERROR(VLOOKUP($A38,貼付!$D:$U,K$2,FALSE),0)</f>
        <v>24302</v>
      </c>
      <c r="L38" s="5">
        <f>IFERROR(VLOOKUP($A38,貼付!$D:$U,L$1,FALSE),0)+IFERROR(VLOOKUP($A38,貼付!$D:$U,L$2,FALSE),0)</f>
        <v>0</v>
      </c>
      <c r="M38" s="5">
        <f>IFERROR(VLOOKUP($A38,貼付!$D:$U,M$1,FALSE),0)+IFERROR(VLOOKUP($A38,貼付!$D:$U,M$2,FALSE),0)</f>
        <v>0</v>
      </c>
      <c r="N38" s="5">
        <f>IFERROR(VLOOKUP($A38,貼付!$D:$U,N$1,FALSE),0)+IFERROR(VLOOKUP($A38,貼付!$D:$U,N$2,FALSE),0)</f>
        <v>41698</v>
      </c>
    </row>
    <row r="39" spans="1:14" x14ac:dyDescent="0.4">
      <c r="A39" s="4" t="s">
        <v>133</v>
      </c>
      <c r="B39" s="4" t="s">
        <v>169</v>
      </c>
      <c r="C39" s="5">
        <f>IFERROR(VLOOKUP($A39,貼付!$D:$U,C$1,FALSE),0)+IFERROR(VLOOKUP($A39,貼付!$D:$U,C$2,FALSE),0)</f>
        <v>20265</v>
      </c>
      <c r="D39" s="5">
        <f>IFERROR(VLOOKUP($A39,貼付!$D:$U,D$1,FALSE),0)+IFERROR(VLOOKUP($A39,貼付!$D:$U,D$2,FALSE),0)</f>
        <v>28532</v>
      </c>
      <c r="E39" s="5">
        <f>IFERROR(VLOOKUP($A39,貼付!$D:$U,E$1,FALSE),0)+IFERROR(VLOOKUP($A39,貼付!$D:$U,E$2,FALSE),0)</f>
        <v>32733</v>
      </c>
      <c r="F39" s="5">
        <f>IFERROR(VLOOKUP($A39,貼付!$D:$U,F$1,FALSE),0)+IFERROR(VLOOKUP($A39,貼付!$D:$U,F$2,FALSE),0)</f>
        <v>25458</v>
      </c>
      <c r="G39" s="5">
        <f>IFERROR(VLOOKUP($A39,貼付!$D:$U,G$1,FALSE),0)+IFERROR(VLOOKUP($A39,貼付!$D:$U,G$2,FALSE),0)</f>
        <v>20886</v>
      </c>
      <c r="H39" s="5">
        <f>IFERROR(VLOOKUP($A39,貼付!$D:$U,H$1,FALSE),0)+IFERROR(VLOOKUP($A39,貼付!$D:$U,H$2,FALSE),0)</f>
        <v>30312</v>
      </c>
      <c r="I39" s="5">
        <f>IFERROR(VLOOKUP($A39,貼付!$D:$U,I$1,FALSE),0)+IFERROR(VLOOKUP($A39,貼付!$D:$U,I$2,FALSE),0)</f>
        <v>27572</v>
      </c>
      <c r="J39" s="5">
        <f>IFERROR(VLOOKUP($A39,貼付!$D:$U,J$1,FALSE),0)+IFERROR(VLOOKUP($A39,貼付!$D:$U,J$2,FALSE),0)</f>
        <v>65071</v>
      </c>
      <c r="K39" s="5">
        <f>IFERROR(VLOOKUP($A39,貼付!$D:$U,K$1,FALSE),0)+IFERROR(VLOOKUP($A39,貼付!$D:$U,K$2,FALSE),0)</f>
        <v>30199</v>
      </c>
      <c r="L39" s="5">
        <f>IFERROR(VLOOKUP($A39,貼付!$D:$U,L$1,FALSE),0)+IFERROR(VLOOKUP($A39,貼付!$D:$U,L$2,FALSE),0)</f>
        <v>27703</v>
      </c>
      <c r="M39" s="5">
        <f>IFERROR(VLOOKUP($A39,貼付!$D:$U,M$1,FALSE),0)+IFERROR(VLOOKUP($A39,貼付!$D:$U,M$2,FALSE),0)</f>
        <v>22629</v>
      </c>
      <c r="N39" s="5">
        <f>IFERROR(VLOOKUP($A39,貼付!$D:$U,N$1,FALSE),0)+IFERROR(VLOOKUP($A39,貼付!$D:$U,N$2,FALSE),0)</f>
        <v>21047</v>
      </c>
    </row>
    <row r="40" spans="1:14" x14ac:dyDescent="0.4">
      <c r="A40" s="4" t="s">
        <v>134</v>
      </c>
      <c r="B40" s="4" t="s">
        <v>169</v>
      </c>
      <c r="C40" s="5">
        <f>IFERROR(VLOOKUP($A40,貼付!$D:$U,C$1,FALSE),0)+IFERROR(VLOOKUP($A40,貼付!$D:$U,C$2,FALSE),0)</f>
        <v>2813</v>
      </c>
      <c r="D40" s="5">
        <f>IFERROR(VLOOKUP($A40,貼付!$D:$U,D$1,FALSE),0)+IFERROR(VLOOKUP($A40,貼付!$D:$U,D$2,FALSE),0)</f>
        <v>2613</v>
      </c>
      <c r="E40" s="5">
        <f>IFERROR(VLOOKUP($A40,貼付!$D:$U,E$1,FALSE),0)+IFERROR(VLOOKUP($A40,貼付!$D:$U,E$2,FALSE),0)</f>
        <v>1932</v>
      </c>
      <c r="F40" s="5">
        <f>IFERROR(VLOOKUP($A40,貼付!$D:$U,F$1,FALSE),0)+IFERROR(VLOOKUP($A40,貼付!$D:$U,F$2,FALSE),0)</f>
        <v>2818</v>
      </c>
      <c r="G40" s="5">
        <f>IFERROR(VLOOKUP($A40,貼付!$D:$U,G$1,FALSE),0)+IFERROR(VLOOKUP($A40,貼付!$D:$U,G$2,FALSE),0)</f>
        <v>3094</v>
      </c>
      <c r="H40" s="5">
        <f>IFERROR(VLOOKUP($A40,貼付!$D:$U,H$1,FALSE),0)+IFERROR(VLOOKUP($A40,貼付!$D:$U,H$2,FALSE),0)</f>
        <v>1910</v>
      </c>
      <c r="I40" s="5">
        <f>IFERROR(VLOOKUP($A40,貼付!$D:$U,I$1,FALSE),0)+IFERROR(VLOOKUP($A40,貼付!$D:$U,I$2,FALSE),0)</f>
        <v>2097</v>
      </c>
      <c r="J40" s="5">
        <f>IFERROR(VLOOKUP($A40,貼付!$D:$U,J$1,FALSE),0)+IFERROR(VLOOKUP($A40,貼付!$D:$U,J$2,FALSE),0)</f>
        <v>6338</v>
      </c>
      <c r="K40" s="5">
        <f>IFERROR(VLOOKUP($A40,貼付!$D:$U,K$1,FALSE),0)+IFERROR(VLOOKUP($A40,貼付!$D:$U,K$2,FALSE),0)</f>
        <v>2692</v>
      </c>
      <c r="L40" s="5">
        <f>IFERROR(VLOOKUP($A40,貼付!$D:$U,L$1,FALSE),0)+IFERROR(VLOOKUP($A40,貼付!$D:$U,L$2,FALSE),0)</f>
        <v>2492</v>
      </c>
      <c r="M40" s="5">
        <f>IFERROR(VLOOKUP($A40,貼付!$D:$U,M$1,FALSE),0)+IFERROR(VLOOKUP($A40,貼付!$D:$U,M$2,FALSE),0)</f>
        <v>3483</v>
      </c>
      <c r="N40" s="5">
        <f>IFERROR(VLOOKUP($A40,貼付!$D:$U,N$1,FALSE),0)+IFERROR(VLOOKUP($A40,貼付!$D:$U,N$2,FALSE),0)</f>
        <v>2906</v>
      </c>
    </row>
    <row r="41" spans="1:14" x14ac:dyDescent="0.4">
      <c r="A41" s="4" t="s">
        <v>135</v>
      </c>
      <c r="B41" s="4" t="s">
        <v>169</v>
      </c>
      <c r="C41" s="5">
        <f>IFERROR(VLOOKUP($A41,貼付!$D:$U,C$1,FALSE),0)+IFERROR(VLOOKUP($A41,貼付!$D:$U,C$2,FALSE),0)</f>
        <v>36114</v>
      </c>
      <c r="D41" s="5">
        <f>IFERROR(VLOOKUP($A41,貼付!$D:$U,D$1,FALSE),0)+IFERROR(VLOOKUP($A41,貼付!$D:$U,D$2,FALSE),0)</f>
        <v>58486</v>
      </c>
      <c r="E41" s="5">
        <f>IFERROR(VLOOKUP($A41,貼付!$D:$U,E$1,FALSE),0)+IFERROR(VLOOKUP($A41,貼付!$D:$U,E$2,FALSE),0)</f>
        <v>23453</v>
      </c>
      <c r="F41" s="5">
        <f>IFERROR(VLOOKUP($A41,貼付!$D:$U,F$1,FALSE),0)+IFERROR(VLOOKUP($A41,貼付!$D:$U,F$2,FALSE),0)</f>
        <v>34006</v>
      </c>
      <c r="G41" s="5">
        <f>IFERROR(VLOOKUP($A41,貼付!$D:$U,G$1,FALSE),0)+IFERROR(VLOOKUP($A41,貼付!$D:$U,G$2,FALSE),0)</f>
        <v>119649</v>
      </c>
      <c r="H41" s="5">
        <f>IFERROR(VLOOKUP($A41,貼付!$D:$U,H$1,FALSE),0)+IFERROR(VLOOKUP($A41,貼付!$D:$U,H$2,FALSE),0)</f>
        <v>21948</v>
      </c>
      <c r="I41" s="5">
        <f>IFERROR(VLOOKUP($A41,貼付!$D:$U,I$1,FALSE),0)+IFERROR(VLOOKUP($A41,貼付!$D:$U,I$2,FALSE),0)</f>
        <v>35386</v>
      </c>
      <c r="J41" s="5">
        <f>IFERROR(VLOOKUP($A41,貼付!$D:$U,J$1,FALSE),0)+IFERROR(VLOOKUP($A41,貼付!$D:$U,J$2,FALSE),0)</f>
        <v>36562</v>
      </c>
      <c r="K41" s="5">
        <f>IFERROR(VLOOKUP($A41,貼付!$D:$U,K$1,FALSE),0)+IFERROR(VLOOKUP($A41,貼付!$D:$U,K$2,FALSE),0)</f>
        <v>35756</v>
      </c>
      <c r="L41" s="5">
        <f>IFERROR(VLOOKUP($A41,貼付!$D:$U,L$1,FALSE),0)+IFERROR(VLOOKUP($A41,貼付!$D:$U,L$2,FALSE),0)</f>
        <v>37090</v>
      </c>
      <c r="M41" s="5">
        <f>IFERROR(VLOOKUP($A41,貼付!$D:$U,M$1,FALSE),0)+IFERROR(VLOOKUP($A41,貼付!$D:$U,M$2,FALSE),0)</f>
        <v>41448</v>
      </c>
      <c r="N41" s="5">
        <f>IFERROR(VLOOKUP($A41,貼付!$D:$U,N$1,FALSE),0)+IFERROR(VLOOKUP($A41,貼付!$D:$U,N$2,FALSE),0)</f>
        <v>19208</v>
      </c>
    </row>
    <row r="42" spans="1:14" x14ac:dyDescent="0.4">
      <c r="A42" s="4" t="s">
        <v>136</v>
      </c>
      <c r="B42" s="4" t="s">
        <v>136</v>
      </c>
      <c r="C42" s="5">
        <f>IFERROR(VLOOKUP($A42,貼付!$D:$U,C$1,FALSE),0)+IFERROR(VLOOKUP($A42,貼付!$D:$U,C$2,FALSE),0)</f>
        <v>70000</v>
      </c>
      <c r="D42" s="5">
        <f>IFERROR(VLOOKUP($A42,貼付!$D:$U,D$1,FALSE),0)+IFERROR(VLOOKUP($A42,貼付!$D:$U,D$2,FALSE),0)</f>
        <v>70000</v>
      </c>
      <c r="E42" s="5">
        <f>IFERROR(VLOOKUP($A42,貼付!$D:$U,E$1,FALSE),0)+IFERROR(VLOOKUP($A42,貼付!$D:$U,E$2,FALSE),0)</f>
        <v>70000</v>
      </c>
      <c r="F42" s="5">
        <f>IFERROR(VLOOKUP($A42,貼付!$D:$U,F$1,FALSE),0)+IFERROR(VLOOKUP($A42,貼付!$D:$U,F$2,FALSE),0)</f>
        <v>70000</v>
      </c>
      <c r="G42" s="5">
        <f>IFERROR(VLOOKUP($A42,貼付!$D:$U,G$1,FALSE),0)+IFERROR(VLOOKUP($A42,貼付!$D:$U,G$2,FALSE),0)</f>
        <v>70000</v>
      </c>
      <c r="H42" s="5">
        <f>IFERROR(VLOOKUP($A42,貼付!$D:$U,H$1,FALSE),0)+IFERROR(VLOOKUP($A42,貼付!$D:$U,H$2,FALSE),0)</f>
        <v>70000</v>
      </c>
      <c r="I42" s="5">
        <f>IFERROR(VLOOKUP($A42,貼付!$D:$U,I$1,FALSE),0)+IFERROR(VLOOKUP($A42,貼付!$D:$U,I$2,FALSE),0)</f>
        <v>70000</v>
      </c>
      <c r="J42" s="5">
        <f>IFERROR(VLOOKUP($A42,貼付!$D:$U,J$1,FALSE),0)+IFERROR(VLOOKUP($A42,貼付!$D:$U,J$2,FALSE),0)</f>
        <v>70000</v>
      </c>
      <c r="K42" s="5">
        <f>IFERROR(VLOOKUP($A42,貼付!$D:$U,K$1,FALSE),0)+IFERROR(VLOOKUP($A42,貼付!$D:$U,K$2,FALSE),0)</f>
        <v>70000</v>
      </c>
      <c r="L42" s="5">
        <f>IFERROR(VLOOKUP($A42,貼付!$D:$U,L$1,FALSE),0)+IFERROR(VLOOKUP($A42,貼付!$D:$U,L$2,FALSE),0)</f>
        <v>70000</v>
      </c>
      <c r="M42" s="5">
        <f>IFERROR(VLOOKUP($A42,貼付!$D:$U,M$1,FALSE),0)+IFERROR(VLOOKUP($A42,貼付!$D:$U,M$2,FALSE),0)</f>
        <v>70000</v>
      </c>
      <c r="N42" s="5">
        <f>IFERROR(VLOOKUP($A42,貼付!$D:$U,N$1,FALSE),0)+IFERROR(VLOOKUP($A42,貼付!$D:$U,N$2,FALSE),0)</f>
        <v>70000</v>
      </c>
    </row>
    <row r="43" spans="1:14" x14ac:dyDescent="0.4">
      <c r="A43" s="4" t="s">
        <v>137</v>
      </c>
      <c r="B43" s="4" t="s">
        <v>169</v>
      </c>
      <c r="C43" s="5">
        <f>IFERROR(VLOOKUP($A43,貼付!$D:$U,C$1,FALSE),0)+IFERROR(VLOOKUP($A43,貼付!$D:$U,C$2,FALSE),0)</f>
        <v>0</v>
      </c>
      <c r="D43" s="5">
        <f>IFERROR(VLOOKUP($A43,貼付!$D:$U,D$1,FALSE),0)+IFERROR(VLOOKUP($A43,貼付!$D:$U,D$2,FALSE),0)</f>
        <v>0</v>
      </c>
      <c r="E43" s="5">
        <f>IFERROR(VLOOKUP($A43,貼付!$D:$U,E$1,FALSE),0)+IFERROR(VLOOKUP($A43,貼付!$D:$U,E$2,FALSE),0)</f>
        <v>0</v>
      </c>
      <c r="F43" s="5">
        <f>IFERROR(VLOOKUP($A43,貼付!$D:$U,F$1,FALSE),0)+IFERROR(VLOOKUP($A43,貼付!$D:$U,F$2,FALSE),0)</f>
        <v>0</v>
      </c>
      <c r="G43" s="5">
        <f>IFERROR(VLOOKUP($A43,貼付!$D:$U,G$1,FALSE),0)+IFERROR(VLOOKUP($A43,貼付!$D:$U,G$2,FALSE),0)</f>
        <v>14048</v>
      </c>
      <c r="H43" s="5">
        <f>IFERROR(VLOOKUP($A43,貼付!$D:$U,H$1,FALSE),0)+IFERROR(VLOOKUP($A43,貼付!$D:$U,H$2,FALSE),0)</f>
        <v>0</v>
      </c>
      <c r="I43" s="5">
        <f>IFERROR(VLOOKUP($A43,貼付!$D:$U,I$1,FALSE),0)+IFERROR(VLOOKUP($A43,貼付!$D:$U,I$2,FALSE),0)</f>
        <v>0</v>
      </c>
      <c r="J43" s="5">
        <f>IFERROR(VLOOKUP($A43,貼付!$D:$U,J$1,FALSE),0)+IFERROR(VLOOKUP($A43,貼付!$D:$U,J$2,FALSE),0)</f>
        <v>20871</v>
      </c>
      <c r="K43" s="5">
        <f>IFERROR(VLOOKUP($A43,貼付!$D:$U,K$1,FALSE),0)+IFERROR(VLOOKUP($A43,貼付!$D:$U,K$2,FALSE),0)</f>
        <v>0</v>
      </c>
      <c r="L43" s="5">
        <f>IFERROR(VLOOKUP($A43,貼付!$D:$U,L$1,FALSE),0)+IFERROR(VLOOKUP($A43,貼付!$D:$U,L$2,FALSE),0)</f>
        <v>66700</v>
      </c>
      <c r="M43" s="5">
        <f>IFERROR(VLOOKUP($A43,貼付!$D:$U,M$1,FALSE),0)+IFERROR(VLOOKUP($A43,貼付!$D:$U,M$2,FALSE),0)</f>
        <v>46066</v>
      </c>
      <c r="N43" s="5">
        <f>IFERROR(VLOOKUP($A43,貼付!$D:$U,N$1,FALSE),0)+IFERROR(VLOOKUP($A43,貼付!$D:$U,N$2,FALSE),0)</f>
        <v>0</v>
      </c>
    </row>
    <row r="44" spans="1:14" x14ac:dyDescent="0.4">
      <c r="A44" s="4" t="s">
        <v>138</v>
      </c>
      <c r="B44" s="4" t="s">
        <v>169</v>
      </c>
      <c r="C44" s="5">
        <f>IFERROR(VLOOKUP($A44,貼付!$D:$U,C$1,FALSE),0)+IFERROR(VLOOKUP($A44,貼付!$D:$U,C$2,FALSE),0)</f>
        <v>0</v>
      </c>
      <c r="D44" s="5">
        <f>IFERROR(VLOOKUP($A44,貼付!$D:$U,D$1,FALSE),0)+IFERROR(VLOOKUP($A44,貼付!$D:$U,D$2,FALSE),0)</f>
        <v>0</v>
      </c>
      <c r="E44" s="5">
        <f>IFERROR(VLOOKUP($A44,貼付!$D:$U,E$1,FALSE),0)+IFERROR(VLOOKUP($A44,貼付!$D:$U,E$2,FALSE),0)</f>
        <v>0</v>
      </c>
      <c r="F44" s="5">
        <f>IFERROR(VLOOKUP($A44,貼付!$D:$U,F$1,FALSE),0)+IFERROR(VLOOKUP($A44,貼付!$D:$U,F$2,FALSE),0)</f>
        <v>0</v>
      </c>
      <c r="G44" s="5">
        <f>IFERROR(VLOOKUP($A44,貼付!$D:$U,G$1,FALSE),0)+IFERROR(VLOOKUP($A44,貼付!$D:$U,G$2,FALSE),0)</f>
        <v>11716</v>
      </c>
      <c r="H44" s="5">
        <f>IFERROR(VLOOKUP($A44,貼付!$D:$U,H$1,FALSE),0)+IFERROR(VLOOKUP($A44,貼付!$D:$U,H$2,FALSE),0)</f>
        <v>0</v>
      </c>
      <c r="I44" s="5">
        <f>IFERROR(VLOOKUP($A44,貼付!$D:$U,I$1,FALSE),0)+IFERROR(VLOOKUP($A44,貼付!$D:$U,I$2,FALSE),0)</f>
        <v>480</v>
      </c>
      <c r="J44" s="5">
        <f>IFERROR(VLOOKUP($A44,貼付!$D:$U,J$1,FALSE),0)+IFERROR(VLOOKUP($A44,貼付!$D:$U,J$2,FALSE),0)</f>
        <v>5978</v>
      </c>
      <c r="K44" s="5">
        <f>IFERROR(VLOOKUP($A44,貼付!$D:$U,K$1,FALSE),0)+IFERROR(VLOOKUP($A44,貼付!$D:$U,K$2,FALSE),0)</f>
        <v>0</v>
      </c>
      <c r="L44" s="5">
        <f>IFERROR(VLOOKUP($A44,貼付!$D:$U,L$1,FALSE),0)+IFERROR(VLOOKUP($A44,貼付!$D:$U,L$2,FALSE),0)</f>
        <v>0</v>
      </c>
      <c r="M44" s="5">
        <f>IFERROR(VLOOKUP($A44,貼付!$D:$U,M$1,FALSE),0)+IFERROR(VLOOKUP($A44,貼付!$D:$U,M$2,FALSE),0)</f>
        <v>0</v>
      </c>
      <c r="N44" s="5">
        <f>IFERROR(VLOOKUP($A44,貼付!$D:$U,N$1,FALSE),0)+IFERROR(VLOOKUP($A44,貼付!$D:$U,N$2,FALSE),0)</f>
        <v>0</v>
      </c>
    </row>
    <row r="45" spans="1:14" x14ac:dyDescent="0.4">
      <c r="A45" s="4" t="s">
        <v>139</v>
      </c>
      <c r="B45" s="4" t="s">
        <v>169</v>
      </c>
      <c r="C45" s="5">
        <f>IFERROR(VLOOKUP($A45,貼付!$D:$U,C$1,FALSE),0)+IFERROR(VLOOKUP($A45,貼付!$D:$U,C$2,FALSE),0)</f>
        <v>0</v>
      </c>
      <c r="D45" s="5">
        <f>IFERROR(VLOOKUP($A45,貼付!$D:$U,D$1,FALSE),0)+IFERROR(VLOOKUP($A45,貼付!$D:$U,D$2,FALSE),0)</f>
        <v>0</v>
      </c>
      <c r="E45" s="5">
        <f>IFERROR(VLOOKUP($A45,貼付!$D:$U,E$1,FALSE),0)+IFERROR(VLOOKUP($A45,貼付!$D:$U,E$2,FALSE),0)</f>
        <v>185185</v>
      </c>
      <c r="F45" s="5">
        <f>IFERROR(VLOOKUP($A45,貼付!$D:$U,F$1,FALSE),0)+IFERROR(VLOOKUP($A45,貼付!$D:$U,F$2,FALSE),0)</f>
        <v>0</v>
      </c>
      <c r="G45" s="5">
        <f>IFERROR(VLOOKUP($A45,貼付!$D:$U,G$1,FALSE),0)+IFERROR(VLOOKUP($A45,貼付!$D:$U,G$2,FALSE),0)</f>
        <v>0</v>
      </c>
      <c r="H45" s="5">
        <f>IFERROR(VLOOKUP($A45,貼付!$D:$U,H$1,FALSE),0)+IFERROR(VLOOKUP($A45,貼付!$D:$U,H$2,FALSE),0)</f>
        <v>0</v>
      </c>
      <c r="I45" s="5">
        <f>IFERROR(VLOOKUP($A45,貼付!$D:$U,I$1,FALSE),0)+IFERROR(VLOOKUP($A45,貼付!$D:$U,I$2,FALSE),0)</f>
        <v>0</v>
      </c>
      <c r="J45" s="5">
        <f>IFERROR(VLOOKUP($A45,貼付!$D:$U,J$1,FALSE),0)+IFERROR(VLOOKUP($A45,貼付!$D:$U,J$2,FALSE),0)</f>
        <v>0</v>
      </c>
      <c r="K45" s="5">
        <f>IFERROR(VLOOKUP($A45,貼付!$D:$U,K$1,FALSE),0)+IFERROR(VLOOKUP($A45,貼付!$D:$U,K$2,FALSE),0)</f>
        <v>0</v>
      </c>
      <c r="L45" s="5">
        <f>IFERROR(VLOOKUP($A45,貼付!$D:$U,L$1,FALSE),0)+IFERROR(VLOOKUP($A45,貼付!$D:$U,L$2,FALSE),0)</f>
        <v>0</v>
      </c>
      <c r="M45" s="5">
        <f>IFERROR(VLOOKUP($A45,貼付!$D:$U,M$1,FALSE),0)+IFERROR(VLOOKUP($A45,貼付!$D:$U,M$2,FALSE),0)</f>
        <v>0</v>
      </c>
      <c r="N45" s="5">
        <f>IFERROR(VLOOKUP($A45,貼付!$D:$U,N$1,FALSE),0)+IFERROR(VLOOKUP($A45,貼付!$D:$U,N$2,FALSE),0)</f>
        <v>0</v>
      </c>
    </row>
    <row r="46" spans="1:14" x14ac:dyDescent="0.4">
      <c r="A46" s="4" t="s">
        <v>140</v>
      </c>
      <c r="B46" s="4" t="s">
        <v>140</v>
      </c>
      <c r="C46" s="5">
        <f>IFERROR(VLOOKUP($A46,貼付!$D:$U,C$1,FALSE),0)+IFERROR(VLOOKUP($A46,貼付!$D:$U,C$2,FALSE),0)</f>
        <v>5942</v>
      </c>
      <c r="D46" s="5">
        <f>IFERROR(VLOOKUP($A46,貼付!$D:$U,D$1,FALSE),0)+IFERROR(VLOOKUP($A46,貼付!$D:$U,D$2,FALSE),0)</f>
        <v>5942</v>
      </c>
      <c r="E46" s="5">
        <f>IFERROR(VLOOKUP($A46,貼付!$D:$U,E$1,FALSE),0)+IFERROR(VLOOKUP($A46,貼付!$D:$U,E$2,FALSE),0)</f>
        <v>5942</v>
      </c>
      <c r="F46" s="5">
        <f>IFERROR(VLOOKUP($A46,貼付!$D:$U,F$1,FALSE),0)+IFERROR(VLOOKUP($A46,貼付!$D:$U,F$2,FALSE),0)</f>
        <v>5942</v>
      </c>
      <c r="G46" s="5">
        <f>IFERROR(VLOOKUP($A46,貼付!$D:$U,G$1,FALSE),0)+IFERROR(VLOOKUP($A46,貼付!$D:$U,G$2,FALSE),0)</f>
        <v>5942</v>
      </c>
      <c r="H46" s="5">
        <f>IFERROR(VLOOKUP($A46,貼付!$D:$U,H$1,FALSE),0)+IFERROR(VLOOKUP($A46,貼付!$D:$U,H$2,FALSE),0)</f>
        <v>5942</v>
      </c>
      <c r="I46" s="5">
        <f>IFERROR(VLOOKUP($A46,貼付!$D:$U,I$1,FALSE),0)+IFERROR(VLOOKUP($A46,貼付!$D:$U,I$2,FALSE),0)</f>
        <v>5942</v>
      </c>
      <c r="J46" s="5">
        <f>IFERROR(VLOOKUP($A46,貼付!$D:$U,J$1,FALSE),0)+IFERROR(VLOOKUP($A46,貼付!$D:$U,J$2,FALSE),0)</f>
        <v>5942</v>
      </c>
      <c r="K46" s="5">
        <f>IFERROR(VLOOKUP($A46,貼付!$D:$U,K$1,FALSE),0)+IFERROR(VLOOKUP($A46,貼付!$D:$U,K$2,FALSE),0)</f>
        <v>5942</v>
      </c>
      <c r="L46" s="5">
        <f>IFERROR(VLOOKUP($A46,貼付!$D:$U,L$1,FALSE),0)+IFERROR(VLOOKUP($A46,貼付!$D:$U,L$2,FALSE),0)</f>
        <v>5942</v>
      </c>
      <c r="M46" s="5">
        <f>IFERROR(VLOOKUP($A46,貼付!$D:$U,M$1,FALSE),0)+IFERROR(VLOOKUP($A46,貼付!$D:$U,M$2,FALSE),0)</f>
        <v>5942</v>
      </c>
      <c r="N46" s="5">
        <f>IFERROR(VLOOKUP($A46,貼付!$D:$U,N$1,FALSE),0)+IFERROR(VLOOKUP($A46,貼付!$D:$U,N$2,FALSE),0)</f>
        <v>5942</v>
      </c>
    </row>
    <row r="47" spans="1:14" x14ac:dyDescent="0.4">
      <c r="A47" s="4" t="s">
        <v>141</v>
      </c>
      <c r="B47" s="4" t="s">
        <v>169</v>
      </c>
      <c r="C47" s="5">
        <f>IFERROR(VLOOKUP($A47,貼付!$D:$U,C$1,FALSE),0)+IFERROR(VLOOKUP($A47,貼付!$D:$U,C$2,FALSE),0)</f>
        <v>3257</v>
      </c>
      <c r="D47" s="5">
        <f>IFERROR(VLOOKUP($A47,貼付!$D:$U,D$1,FALSE),0)+IFERROR(VLOOKUP($A47,貼付!$D:$U,D$2,FALSE),0)</f>
        <v>0</v>
      </c>
      <c r="E47" s="5">
        <f>IFERROR(VLOOKUP($A47,貼付!$D:$U,E$1,FALSE),0)+IFERROR(VLOOKUP($A47,貼付!$D:$U,E$2,FALSE),0)</f>
        <v>3972</v>
      </c>
      <c r="F47" s="5">
        <f>IFERROR(VLOOKUP($A47,貼付!$D:$U,F$1,FALSE),0)+IFERROR(VLOOKUP($A47,貼付!$D:$U,F$2,FALSE),0)</f>
        <v>1820</v>
      </c>
      <c r="G47" s="5">
        <f>IFERROR(VLOOKUP($A47,貼付!$D:$U,G$1,FALSE),0)+IFERROR(VLOOKUP($A47,貼付!$D:$U,G$2,FALSE),0)</f>
        <v>3920</v>
      </c>
      <c r="H47" s="5">
        <f>IFERROR(VLOOKUP($A47,貼付!$D:$U,H$1,FALSE),0)+IFERROR(VLOOKUP($A47,貼付!$D:$U,H$2,FALSE),0)</f>
        <v>5129</v>
      </c>
      <c r="I47" s="5">
        <f>IFERROR(VLOOKUP($A47,貼付!$D:$U,I$1,FALSE),0)+IFERROR(VLOOKUP($A47,貼付!$D:$U,I$2,FALSE),0)</f>
        <v>0</v>
      </c>
      <c r="J47" s="5">
        <f>IFERROR(VLOOKUP($A47,貼付!$D:$U,J$1,FALSE),0)+IFERROR(VLOOKUP($A47,貼付!$D:$U,J$2,FALSE),0)</f>
        <v>2771</v>
      </c>
      <c r="K47" s="5">
        <f>IFERROR(VLOOKUP($A47,貼付!$D:$U,K$1,FALSE),0)+IFERROR(VLOOKUP($A47,貼付!$D:$U,K$2,FALSE),0)</f>
        <v>0</v>
      </c>
      <c r="L47" s="5">
        <f>IFERROR(VLOOKUP($A47,貼付!$D:$U,L$1,FALSE),0)+IFERROR(VLOOKUP($A47,貼付!$D:$U,L$2,FALSE),0)</f>
        <v>0</v>
      </c>
      <c r="M47" s="5">
        <f>IFERROR(VLOOKUP($A47,貼付!$D:$U,M$1,FALSE),0)+IFERROR(VLOOKUP($A47,貼付!$D:$U,M$2,FALSE),0)</f>
        <v>5116</v>
      </c>
      <c r="N47" s="5">
        <f>IFERROR(VLOOKUP($A47,貼付!$D:$U,N$1,FALSE),0)+IFERROR(VLOOKUP($A47,貼付!$D:$U,N$2,FALSE),0)</f>
        <v>0</v>
      </c>
    </row>
    <row r="48" spans="1:14" x14ac:dyDescent="0.4">
      <c r="A48" s="4" t="s">
        <v>145</v>
      </c>
      <c r="B48" s="4" t="s">
        <v>170</v>
      </c>
      <c r="C48" s="5">
        <f>IFERROR(VLOOKUP($A48,貼付!$D:$U,C$1,FALSE),0)+IFERROR(VLOOKUP($A48,貼付!$D:$U,C$2,FALSE),0)</f>
        <v>0</v>
      </c>
      <c r="D48" s="5">
        <f>IFERROR(VLOOKUP($A48,貼付!$D:$U,D$1,FALSE),0)+IFERROR(VLOOKUP($A48,貼付!$D:$U,D$2,FALSE),0)</f>
        <v>7</v>
      </c>
      <c r="E48" s="5">
        <f>IFERROR(VLOOKUP($A48,貼付!$D:$U,E$1,FALSE),0)+IFERROR(VLOOKUP($A48,貼付!$D:$U,E$2,FALSE),0)</f>
        <v>0</v>
      </c>
      <c r="F48" s="5">
        <f>IFERROR(VLOOKUP($A48,貼付!$D:$U,F$1,FALSE),0)+IFERROR(VLOOKUP($A48,貼付!$D:$U,F$2,FALSE),0)</f>
        <v>0</v>
      </c>
      <c r="G48" s="5">
        <f>IFERROR(VLOOKUP($A48,貼付!$D:$U,G$1,FALSE),0)+IFERROR(VLOOKUP($A48,貼付!$D:$U,G$2,FALSE),0)</f>
        <v>0</v>
      </c>
      <c r="H48" s="5">
        <f>IFERROR(VLOOKUP($A48,貼付!$D:$U,H$1,FALSE),0)+IFERROR(VLOOKUP($A48,貼付!$D:$U,H$2,FALSE),0)</f>
        <v>0</v>
      </c>
      <c r="I48" s="5">
        <f>IFERROR(VLOOKUP($A48,貼付!$D:$U,I$1,FALSE),0)+IFERROR(VLOOKUP($A48,貼付!$D:$U,I$2,FALSE),0)</f>
        <v>0</v>
      </c>
      <c r="J48" s="5">
        <f>IFERROR(VLOOKUP($A48,貼付!$D:$U,J$1,FALSE),0)+IFERROR(VLOOKUP($A48,貼付!$D:$U,J$2,FALSE),0)</f>
        <v>9</v>
      </c>
      <c r="K48" s="5">
        <f>IFERROR(VLOOKUP($A48,貼付!$D:$U,K$1,FALSE),0)+IFERROR(VLOOKUP($A48,貼付!$D:$U,K$2,FALSE),0)</f>
        <v>0</v>
      </c>
      <c r="L48" s="5">
        <f>IFERROR(VLOOKUP($A48,貼付!$D:$U,L$1,FALSE),0)+IFERROR(VLOOKUP($A48,貼付!$D:$U,L$2,FALSE),0)</f>
        <v>0</v>
      </c>
      <c r="M48" s="5">
        <f>IFERROR(VLOOKUP($A48,貼付!$D:$U,M$1,FALSE),0)+IFERROR(VLOOKUP($A48,貼付!$D:$U,M$2,FALSE),0)</f>
        <v>0</v>
      </c>
      <c r="N48" s="5">
        <f>IFERROR(VLOOKUP($A48,貼付!$D:$U,N$1,FALSE),0)+IFERROR(VLOOKUP($A48,貼付!$D:$U,N$2,FALSE),0)</f>
        <v>0</v>
      </c>
    </row>
    <row r="49" spans="1:14" x14ac:dyDescent="0.4">
      <c r="A49" s="4" t="s">
        <v>146</v>
      </c>
      <c r="B49" s="4" t="s">
        <v>170</v>
      </c>
      <c r="C49" s="5">
        <f>IFERROR(VLOOKUP($A49,貼付!$D:$U,C$1,FALSE),0)+IFERROR(VLOOKUP($A49,貼付!$D:$U,C$2,FALSE),0)</f>
        <v>0</v>
      </c>
      <c r="D49" s="5">
        <f>IFERROR(VLOOKUP($A49,貼付!$D:$U,D$1,FALSE),0)+IFERROR(VLOOKUP($A49,貼付!$D:$U,D$2,FALSE),0)</f>
        <v>0</v>
      </c>
      <c r="E49" s="5">
        <f>IFERROR(VLOOKUP($A49,貼付!$D:$U,E$1,FALSE),0)+IFERROR(VLOOKUP($A49,貼付!$D:$U,E$2,FALSE),0)</f>
        <v>0</v>
      </c>
      <c r="F49" s="5">
        <f>IFERROR(VLOOKUP($A49,貼付!$D:$U,F$1,FALSE),0)+IFERROR(VLOOKUP($A49,貼付!$D:$U,F$2,FALSE),0)</f>
        <v>0</v>
      </c>
      <c r="G49" s="5">
        <f>IFERROR(VLOOKUP($A49,貼付!$D:$U,G$1,FALSE),0)+IFERROR(VLOOKUP($A49,貼付!$D:$U,G$2,FALSE),0)</f>
        <v>0</v>
      </c>
      <c r="H49" s="5">
        <f>IFERROR(VLOOKUP($A49,貼付!$D:$U,H$1,FALSE),0)+IFERROR(VLOOKUP($A49,貼付!$D:$U,H$2,FALSE),0)</f>
        <v>0</v>
      </c>
      <c r="I49" s="5">
        <f>IFERROR(VLOOKUP($A49,貼付!$D:$U,I$1,FALSE),0)+IFERROR(VLOOKUP($A49,貼付!$D:$U,I$2,FALSE),0)</f>
        <v>0</v>
      </c>
      <c r="J49" s="5">
        <f>IFERROR(VLOOKUP($A49,貼付!$D:$U,J$1,FALSE),0)+IFERROR(VLOOKUP($A49,貼付!$D:$U,J$2,FALSE),0)</f>
        <v>0</v>
      </c>
      <c r="K49" s="5">
        <f>IFERROR(VLOOKUP($A49,貼付!$D:$U,K$1,FALSE),0)+IFERROR(VLOOKUP($A49,貼付!$D:$U,K$2,FALSE),0)</f>
        <v>0</v>
      </c>
      <c r="L49" s="5">
        <f>IFERROR(VLOOKUP($A49,貼付!$D:$U,L$1,FALSE),0)+IFERROR(VLOOKUP($A49,貼付!$D:$U,L$2,FALSE),0)</f>
        <v>0</v>
      </c>
      <c r="M49" s="5">
        <f>IFERROR(VLOOKUP($A49,貼付!$D:$U,M$1,FALSE),0)+IFERROR(VLOOKUP($A49,貼付!$D:$U,M$2,FALSE),0)</f>
        <v>0</v>
      </c>
      <c r="N49" s="5">
        <f>IFERROR(VLOOKUP($A49,貼付!$D:$U,N$1,FALSE),0)+IFERROR(VLOOKUP($A49,貼付!$D:$U,N$2,FALSE),0)</f>
        <v>63</v>
      </c>
    </row>
    <row r="50" spans="1:14" x14ac:dyDescent="0.4">
      <c r="A50" s="4" t="s">
        <v>149</v>
      </c>
      <c r="B50" s="4" t="s">
        <v>171</v>
      </c>
      <c r="C50" s="5">
        <f>IFERROR(VLOOKUP($A50,貼付!$D:$U,C$1,FALSE),0)+IFERROR(VLOOKUP($A50,貼付!$D:$U,C$2,FALSE),0)</f>
        <v>3333</v>
      </c>
      <c r="D50" s="5">
        <f>IFERROR(VLOOKUP($A50,貼付!$D:$U,D$1,FALSE),0)+IFERROR(VLOOKUP($A50,貼付!$D:$U,D$2,FALSE),0)</f>
        <v>3250</v>
      </c>
      <c r="E50" s="5">
        <f>IFERROR(VLOOKUP($A50,貼付!$D:$U,E$1,FALSE),0)+IFERROR(VLOOKUP($A50,貼付!$D:$U,E$2,FALSE),0)</f>
        <v>3166</v>
      </c>
      <c r="F50" s="5">
        <f>IFERROR(VLOOKUP($A50,貼付!$D:$U,F$1,FALSE),0)+IFERROR(VLOOKUP($A50,貼付!$D:$U,F$2,FALSE),0)</f>
        <v>3083</v>
      </c>
      <c r="G50" s="5">
        <f>IFERROR(VLOOKUP($A50,貼付!$D:$U,G$1,FALSE),0)+IFERROR(VLOOKUP($A50,貼付!$D:$U,G$2,FALSE),0)</f>
        <v>3000</v>
      </c>
      <c r="H50" s="5">
        <f>IFERROR(VLOOKUP($A50,貼付!$D:$U,H$1,FALSE),0)+IFERROR(VLOOKUP($A50,貼付!$D:$U,H$2,FALSE),0)</f>
        <v>2916</v>
      </c>
      <c r="I50" s="5">
        <f>IFERROR(VLOOKUP($A50,貼付!$D:$U,I$1,FALSE),0)+IFERROR(VLOOKUP($A50,貼付!$D:$U,I$2,FALSE),0)</f>
        <v>2833</v>
      </c>
      <c r="J50" s="5">
        <f>IFERROR(VLOOKUP($A50,貼付!$D:$U,J$1,FALSE),0)+IFERROR(VLOOKUP($A50,貼付!$D:$U,J$2,FALSE),0)</f>
        <v>2750</v>
      </c>
      <c r="K50" s="5">
        <f>IFERROR(VLOOKUP($A50,貼付!$D:$U,K$1,FALSE),0)+IFERROR(VLOOKUP($A50,貼付!$D:$U,K$2,FALSE),0)</f>
        <v>2666</v>
      </c>
      <c r="L50" s="5">
        <f>IFERROR(VLOOKUP($A50,貼付!$D:$U,L$1,FALSE),0)+IFERROR(VLOOKUP($A50,貼付!$D:$U,L$2,FALSE),0)</f>
        <v>2583</v>
      </c>
      <c r="M50" s="5">
        <f>IFERROR(VLOOKUP($A50,貼付!$D:$U,M$1,FALSE),0)+IFERROR(VLOOKUP($A50,貼付!$D:$U,M$2,FALSE),0)</f>
        <v>2500</v>
      </c>
      <c r="N50" s="5">
        <f>IFERROR(VLOOKUP($A50,貼付!$D:$U,N$1,FALSE),0)+IFERROR(VLOOKUP($A50,貼付!$D:$U,N$2,FALSE),0)</f>
        <v>2416</v>
      </c>
    </row>
    <row r="51" spans="1:14" x14ac:dyDescent="0.4">
      <c r="A51" s="4" t="s">
        <v>158</v>
      </c>
      <c r="B51" s="4"/>
      <c r="C51" s="5">
        <f>IFERROR(VLOOKUP($A51,貼付!$D:$U,C$1,FALSE),0)+IFERROR(VLOOKUP($A51,貼付!$D:$U,C$2,FALSE),0)</f>
        <v>0</v>
      </c>
      <c r="D51" s="5">
        <f>IFERROR(VLOOKUP($A51,貼付!$D:$U,D$1,FALSE),0)+IFERROR(VLOOKUP($A51,貼付!$D:$U,D$2,FALSE),0)</f>
        <v>0</v>
      </c>
      <c r="E51" s="5">
        <f>IFERROR(VLOOKUP($A51,貼付!$D:$U,E$1,FALSE),0)+IFERROR(VLOOKUP($A51,貼付!$D:$U,E$2,FALSE),0)</f>
        <v>0</v>
      </c>
      <c r="F51" s="5">
        <f>IFERROR(VLOOKUP($A51,貼付!$D:$U,F$1,FALSE),0)+IFERROR(VLOOKUP($A51,貼付!$D:$U,F$2,FALSE),0)</f>
        <v>0</v>
      </c>
      <c r="G51" s="5">
        <f>IFERROR(VLOOKUP($A51,貼付!$D:$U,G$1,FALSE),0)+IFERROR(VLOOKUP($A51,貼付!$D:$U,G$2,FALSE),0)</f>
        <v>0</v>
      </c>
      <c r="H51" s="5">
        <f>IFERROR(VLOOKUP($A51,貼付!$D:$U,H$1,FALSE),0)+IFERROR(VLOOKUP($A51,貼付!$D:$U,H$2,FALSE),0)</f>
        <v>0</v>
      </c>
      <c r="I51" s="5">
        <f>IFERROR(VLOOKUP($A51,貼付!$D:$U,I$1,FALSE),0)+IFERROR(VLOOKUP($A51,貼付!$D:$U,I$2,FALSE),0)</f>
        <v>0</v>
      </c>
      <c r="J51" s="5">
        <f>IFERROR(VLOOKUP($A51,貼付!$D:$U,J$1,FALSE),0)+IFERROR(VLOOKUP($A51,貼付!$D:$U,J$2,FALSE),0)</f>
        <v>0</v>
      </c>
      <c r="K51" s="5">
        <f>IFERROR(VLOOKUP($A51,貼付!$D:$U,K$1,FALSE),0)+IFERROR(VLOOKUP($A51,貼付!$D:$U,K$2,FALSE),0)</f>
        <v>0</v>
      </c>
      <c r="L51" s="5">
        <f>IFERROR(VLOOKUP($A51,貼付!$D:$U,L$1,FALSE),0)+IFERROR(VLOOKUP($A51,貼付!$D:$U,L$2,FALSE),0)</f>
        <v>0</v>
      </c>
      <c r="M51" s="5">
        <f>IFERROR(VLOOKUP($A51,貼付!$D:$U,M$1,FALSE),0)+IFERROR(VLOOKUP($A51,貼付!$D:$U,M$2,FALSE),0)</f>
        <v>0</v>
      </c>
      <c r="N51" s="5">
        <f>IFERROR(VLOOKUP($A51,貼付!$D:$U,N$1,FALSE),0)+IFERROR(VLOOKUP($A51,貼付!$D:$U,N$2,FALSE),0)</f>
        <v>1245000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AC411-ED20-48BE-9EAD-DD8897150A01}">
  <dimension ref="A1:N25"/>
  <sheetViews>
    <sheetView tabSelected="1" workbookViewId="0"/>
  </sheetViews>
  <sheetFormatPr defaultRowHeight="18.75" x14ac:dyDescent="0.4"/>
  <cols>
    <col min="1" max="1" width="13.875" customWidth="1"/>
    <col min="2" max="13" width="8.625" customWidth="1"/>
  </cols>
  <sheetData>
    <row r="1" spans="1:14" x14ac:dyDescent="0.4">
      <c r="A1" s="6" t="s">
        <v>177</v>
      </c>
    </row>
    <row r="2" spans="1:14" x14ac:dyDescent="0.4">
      <c r="N2" s="7" t="s">
        <v>178</v>
      </c>
    </row>
    <row r="4" spans="1:14" s="6" customFormat="1" ht="18" x14ac:dyDescent="0.4">
      <c r="A4" s="16"/>
      <c r="B4" s="9">
        <f>元!C4</f>
        <v>45046</v>
      </c>
      <c r="C4" s="9">
        <f>元!D4</f>
        <v>45077</v>
      </c>
      <c r="D4" s="9">
        <f>元!E4</f>
        <v>45107</v>
      </c>
      <c r="E4" s="9">
        <f>元!F4</f>
        <v>45138</v>
      </c>
      <c r="F4" s="9">
        <f>元!G4</f>
        <v>45169</v>
      </c>
      <c r="G4" s="9">
        <f>元!H4</f>
        <v>45199</v>
      </c>
      <c r="H4" s="9">
        <f>元!I4</f>
        <v>45230</v>
      </c>
      <c r="I4" s="9">
        <f>元!J4</f>
        <v>45260</v>
      </c>
      <c r="J4" s="9">
        <f>元!K4</f>
        <v>45291</v>
      </c>
      <c r="K4" s="9">
        <f>元!L4</f>
        <v>45322</v>
      </c>
      <c r="L4" s="9">
        <f>元!M4</f>
        <v>45351</v>
      </c>
      <c r="M4" s="9">
        <f>元!N4</f>
        <v>45382</v>
      </c>
      <c r="N4" s="10" t="s">
        <v>176</v>
      </c>
    </row>
    <row r="5" spans="1:14" x14ac:dyDescent="0.4">
      <c r="A5" s="8" t="s">
        <v>112</v>
      </c>
      <c r="B5" s="11">
        <f>SUMIFS(元!C:C,元!$B:$B,$A5)</f>
        <v>1435759</v>
      </c>
      <c r="C5" s="11">
        <f>SUMIFS(元!D:D,元!$B:$B,$A5)</f>
        <v>1150830</v>
      </c>
      <c r="D5" s="11">
        <f>SUMIFS(元!E:E,元!$B:$B,$A5)</f>
        <v>1246781</v>
      </c>
      <c r="E5" s="11">
        <f>SUMIFS(元!F:F,元!$B:$B,$A5)</f>
        <v>1757011</v>
      </c>
      <c r="F5" s="11">
        <f>SUMIFS(元!G:G,元!$B:$B,$A5)</f>
        <v>1726112</v>
      </c>
      <c r="G5" s="11">
        <f>SUMIFS(元!H:H,元!$B:$B,$A5)</f>
        <v>1652855</v>
      </c>
      <c r="H5" s="11">
        <f>SUMIFS(元!I:I,元!$B:$B,$A5)</f>
        <v>1594344</v>
      </c>
      <c r="I5" s="11">
        <f>SUMIFS(元!J:J,元!$B:$B,$A5)</f>
        <v>1555814</v>
      </c>
      <c r="J5" s="11">
        <f>SUMIFS(元!K:K,元!$B:$B,$A5)</f>
        <v>1587014</v>
      </c>
      <c r="K5" s="11">
        <f>SUMIFS(元!L:L,元!$B:$B,$A5)</f>
        <v>1868165</v>
      </c>
      <c r="L5" s="11">
        <f>SUMIFS(元!M:M,元!$B:$B,$A5)</f>
        <v>3001773</v>
      </c>
      <c r="M5" s="11">
        <f>SUMIFS(元!N:N,元!$B:$B,$A5)</f>
        <v>2638056</v>
      </c>
      <c r="N5" s="11">
        <f>SUM(B5:M5)</f>
        <v>21214514</v>
      </c>
    </row>
    <row r="6" spans="1:14" x14ac:dyDescent="0.4">
      <c r="A6" s="8" t="s">
        <v>120</v>
      </c>
      <c r="B6" s="11">
        <f>SUMIFS(元!C:C,元!$B:$B,$A6)</f>
        <v>249481</v>
      </c>
      <c r="C6" s="11">
        <f>SUMIFS(元!D:D,元!$B:$B,$A6)</f>
        <v>105695</v>
      </c>
      <c r="D6" s="11">
        <f>SUMIFS(元!E:E,元!$B:$B,$A6)</f>
        <v>367538</v>
      </c>
      <c r="E6" s="11">
        <f>SUMIFS(元!F:F,元!$B:$B,$A6)</f>
        <v>349847</v>
      </c>
      <c r="F6" s="11">
        <f>SUMIFS(元!G:G,元!$B:$B,$A6)</f>
        <v>345495</v>
      </c>
      <c r="G6" s="11">
        <f>SUMIFS(元!H:H,元!$B:$B,$A6)</f>
        <v>265172</v>
      </c>
      <c r="H6" s="11">
        <f>SUMIFS(元!I:I,元!$B:$B,$A6)</f>
        <v>338873</v>
      </c>
      <c r="I6" s="11">
        <f>SUMIFS(元!J:J,元!$B:$B,$A6)</f>
        <v>381660</v>
      </c>
      <c r="J6" s="11">
        <f>SUMIFS(元!K:K,元!$B:$B,$A6)</f>
        <v>348849</v>
      </c>
      <c r="K6" s="11">
        <f>SUMIFS(元!L:L,元!$B:$B,$A6)</f>
        <v>508402</v>
      </c>
      <c r="L6" s="11">
        <f>SUMIFS(元!M:M,元!$B:$B,$A6)</f>
        <v>548638</v>
      </c>
      <c r="M6" s="11">
        <f>SUMIFS(元!N:N,元!$B:$B,$A6)</f>
        <v>342335</v>
      </c>
      <c r="N6" s="11">
        <f t="shared" ref="N6:N7" si="0">SUM(B6:M6)</f>
        <v>4151985</v>
      </c>
    </row>
    <row r="7" spans="1:14" s="6" customFormat="1" ht="18" x14ac:dyDescent="0.4">
      <c r="A7" s="12" t="s">
        <v>172</v>
      </c>
      <c r="B7" s="13">
        <f>B5-B6</f>
        <v>1186278</v>
      </c>
      <c r="C7" s="13">
        <f t="shared" ref="C7:M7" si="1">C5-C6</f>
        <v>1045135</v>
      </c>
      <c r="D7" s="13">
        <f t="shared" si="1"/>
        <v>879243</v>
      </c>
      <c r="E7" s="13">
        <f t="shared" si="1"/>
        <v>1407164</v>
      </c>
      <c r="F7" s="13">
        <f t="shared" si="1"/>
        <v>1380617</v>
      </c>
      <c r="G7" s="13">
        <f t="shared" si="1"/>
        <v>1387683</v>
      </c>
      <c r="H7" s="13">
        <f t="shared" si="1"/>
        <v>1255471</v>
      </c>
      <c r="I7" s="13">
        <f t="shared" si="1"/>
        <v>1174154</v>
      </c>
      <c r="J7" s="13">
        <f t="shared" si="1"/>
        <v>1238165</v>
      </c>
      <c r="K7" s="13">
        <f t="shared" si="1"/>
        <v>1359763</v>
      </c>
      <c r="L7" s="13">
        <f t="shared" si="1"/>
        <v>2453135</v>
      </c>
      <c r="M7" s="13">
        <f t="shared" si="1"/>
        <v>2295721</v>
      </c>
      <c r="N7" s="13">
        <f t="shared" si="0"/>
        <v>17062529</v>
      </c>
    </row>
    <row r="8" spans="1:14" x14ac:dyDescent="0.4">
      <c r="A8" s="8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4" x14ac:dyDescent="0.4">
      <c r="A9" s="8" t="s">
        <v>123</v>
      </c>
      <c r="B9" s="11">
        <f>SUMIFS(元!C:C,元!$B:$B,$A9)</f>
        <v>350000</v>
      </c>
      <c r="C9" s="11">
        <f>SUMIFS(元!D:D,元!$B:$B,$A9)</f>
        <v>350000</v>
      </c>
      <c r="D9" s="11">
        <f>SUMIFS(元!E:E,元!$B:$B,$A9)</f>
        <v>350000</v>
      </c>
      <c r="E9" s="11">
        <f>SUMIFS(元!F:F,元!$B:$B,$A9)</f>
        <v>350000</v>
      </c>
      <c r="F9" s="11">
        <f>SUMIFS(元!G:G,元!$B:$B,$A9)</f>
        <v>350000</v>
      </c>
      <c r="G9" s="11">
        <f>SUMIFS(元!H:H,元!$B:$B,$A9)</f>
        <v>350000</v>
      </c>
      <c r="H9" s="11">
        <f>SUMIFS(元!I:I,元!$B:$B,$A9)</f>
        <v>350000</v>
      </c>
      <c r="I9" s="11">
        <f>SUMIFS(元!J:J,元!$B:$B,$A9)</f>
        <v>350000</v>
      </c>
      <c r="J9" s="11">
        <f>SUMIFS(元!K:K,元!$B:$B,$A9)</f>
        <v>350000</v>
      </c>
      <c r="K9" s="11">
        <f>SUMIFS(元!L:L,元!$B:$B,$A9)</f>
        <v>350000</v>
      </c>
      <c r="L9" s="11">
        <f>SUMIFS(元!M:M,元!$B:$B,$A9)</f>
        <v>350000</v>
      </c>
      <c r="M9" s="11">
        <f>SUMIFS(元!N:N,元!$B:$B,$A9)</f>
        <v>350000</v>
      </c>
      <c r="N9" s="11">
        <f t="shared" ref="N9:N18" si="2">SUM(B9:M9)</f>
        <v>4200000</v>
      </c>
    </row>
    <row r="10" spans="1:14" x14ac:dyDescent="0.4">
      <c r="A10" s="8" t="s">
        <v>168</v>
      </c>
      <c r="B10" s="11">
        <f>SUMIFS(元!C:C,元!$B:$B,$A10)</f>
        <v>318085</v>
      </c>
      <c r="C10" s="11">
        <f>SUMIFS(元!D:D,元!$B:$B,$A10)</f>
        <v>284375</v>
      </c>
      <c r="D10" s="11">
        <f>SUMIFS(元!E:E,元!$B:$B,$A10)</f>
        <v>296575</v>
      </c>
      <c r="E10" s="11">
        <f>SUMIFS(元!F:F,元!$B:$B,$A10)</f>
        <v>343400</v>
      </c>
      <c r="F10" s="11">
        <f>SUMIFS(元!G:G,元!$B:$B,$A10)</f>
        <v>347208</v>
      </c>
      <c r="G10" s="11">
        <f>SUMIFS(元!H:H,元!$B:$B,$A10)</f>
        <v>304667</v>
      </c>
      <c r="H10" s="11">
        <f>SUMIFS(元!I:I,元!$B:$B,$A10)</f>
        <v>196739</v>
      </c>
      <c r="I10" s="11">
        <f>SUMIFS(元!J:J,元!$B:$B,$A10)</f>
        <v>367186</v>
      </c>
      <c r="J10" s="11">
        <f>SUMIFS(元!K:K,元!$B:$B,$A10)</f>
        <v>344267</v>
      </c>
      <c r="K10" s="11">
        <f>SUMIFS(元!L:L,元!$B:$B,$A10)</f>
        <v>364290</v>
      </c>
      <c r="L10" s="11">
        <f>SUMIFS(元!M:M,元!$B:$B,$A10)</f>
        <v>382148</v>
      </c>
      <c r="M10" s="11">
        <f>SUMIFS(元!N:N,元!$B:$B,$A10)</f>
        <v>404148</v>
      </c>
      <c r="N10" s="11">
        <f t="shared" si="2"/>
        <v>3953088</v>
      </c>
    </row>
    <row r="11" spans="1:14" x14ac:dyDescent="0.4">
      <c r="A11" s="8" t="s">
        <v>126</v>
      </c>
      <c r="B11" s="11">
        <f>SUMIFS(元!C:C,元!$B:$B,$A11)</f>
        <v>55501</v>
      </c>
      <c r="C11" s="11">
        <f>SUMIFS(元!D:D,元!$B:$B,$A11)</f>
        <v>33080</v>
      </c>
      <c r="D11" s="11">
        <f>SUMIFS(元!E:E,元!$B:$B,$A11)</f>
        <v>42170</v>
      </c>
      <c r="E11" s="11">
        <f>SUMIFS(元!F:F,元!$B:$B,$A11)</f>
        <v>33073</v>
      </c>
      <c r="F11" s="11">
        <f>SUMIFS(元!G:G,元!$B:$B,$A11)</f>
        <v>53504</v>
      </c>
      <c r="G11" s="11">
        <f>SUMIFS(元!H:H,元!$B:$B,$A11)</f>
        <v>36397</v>
      </c>
      <c r="H11" s="11">
        <f>SUMIFS(元!I:I,元!$B:$B,$A11)</f>
        <v>56904</v>
      </c>
      <c r="I11" s="11">
        <f>SUMIFS(元!J:J,元!$B:$B,$A11)</f>
        <v>22542</v>
      </c>
      <c r="J11" s="11">
        <f>SUMIFS(元!K:K,元!$B:$B,$A11)</f>
        <v>41033</v>
      </c>
      <c r="K11" s="11">
        <f>SUMIFS(元!L:L,元!$B:$B,$A11)</f>
        <v>31107</v>
      </c>
      <c r="L11" s="11">
        <f>SUMIFS(元!M:M,元!$B:$B,$A11)</f>
        <v>37291</v>
      </c>
      <c r="M11" s="11">
        <f>SUMIFS(元!N:N,元!$B:$B,$A11)</f>
        <v>79234</v>
      </c>
      <c r="N11" s="11">
        <f t="shared" si="2"/>
        <v>521836</v>
      </c>
    </row>
    <row r="12" spans="1:14" x14ac:dyDescent="0.4">
      <c r="A12" s="8" t="s">
        <v>127</v>
      </c>
      <c r="B12" s="11">
        <f>SUMIFS(元!C:C,元!$B:$B,$A12)</f>
        <v>4391</v>
      </c>
      <c r="C12" s="11">
        <f>SUMIFS(元!D:D,元!$B:$B,$A12)</f>
        <v>13981</v>
      </c>
      <c r="D12" s="11">
        <f>SUMIFS(元!E:E,元!$B:$B,$A12)</f>
        <v>0</v>
      </c>
      <c r="E12" s="11">
        <f>SUMIFS(元!F:F,元!$B:$B,$A12)</f>
        <v>38241</v>
      </c>
      <c r="F12" s="11">
        <f>SUMIFS(元!G:G,元!$B:$B,$A12)</f>
        <v>10781</v>
      </c>
      <c r="G12" s="11">
        <f>SUMIFS(元!H:H,元!$B:$B,$A12)</f>
        <v>35374</v>
      </c>
      <c r="H12" s="11">
        <f>SUMIFS(元!I:I,元!$B:$B,$A12)</f>
        <v>17206</v>
      </c>
      <c r="I12" s="11">
        <f>SUMIFS(元!J:J,元!$B:$B,$A12)</f>
        <v>0</v>
      </c>
      <c r="J12" s="11">
        <f>SUMIFS(元!K:K,元!$B:$B,$A12)</f>
        <v>3855</v>
      </c>
      <c r="K12" s="11">
        <f>SUMIFS(元!L:L,元!$B:$B,$A12)</f>
        <v>15114</v>
      </c>
      <c r="L12" s="11">
        <f>SUMIFS(元!M:M,元!$B:$B,$A12)</f>
        <v>15979</v>
      </c>
      <c r="M12" s="11">
        <f>SUMIFS(元!N:N,元!$B:$B,$A12)</f>
        <v>23139</v>
      </c>
      <c r="N12" s="11">
        <f t="shared" si="2"/>
        <v>178061</v>
      </c>
    </row>
    <row r="13" spans="1:14" x14ac:dyDescent="0.4">
      <c r="A13" s="8" t="s">
        <v>131</v>
      </c>
      <c r="B13" s="11">
        <f>SUMIFS(元!C:C,元!$B:$B,$A13)</f>
        <v>62523</v>
      </c>
      <c r="C13" s="11">
        <f>SUMIFS(元!D:D,元!$B:$B,$A13)</f>
        <v>4764</v>
      </c>
      <c r="D13" s="11">
        <f>SUMIFS(元!E:E,元!$B:$B,$A13)</f>
        <v>11858</v>
      </c>
      <c r="E13" s="11">
        <f>SUMIFS(元!F:F,元!$B:$B,$A13)</f>
        <v>22796</v>
      </c>
      <c r="F13" s="11">
        <f>SUMIFS(元!G:G,元!$B:$B,$A13)</f>
        <v>16236</v>
      </c>
      <c r="G13" s="11">
        <f>SUMIFS(元!H:H,元!$B:$B,$A13)</f>
        <v>50896</v>
      </c>
      <c r="H13" s="11">
        <f>SUMIFS(元!I:I,元!$B:$B,$A13)</f>
        <v>38843</v>
      </c>
      <c r="I13" s="11">
        <f>SUMIFS(元!J:J,元!$B:$B,$A13)</f>
        <v>13010</v>
      </c>
      <c r="J13" s="11">
        <f>SUMIFS(元!K:K,元!$B:$B,$A13)</f>
        <v>7410</v>
      </c>
      <c r="K13" s="11">
        <f>SUMIFS(元!L:L,元!$B:$B,$A13)</f>
        <v>27458</v>
      </c>
      <c r="L13" s="11">
        <f>SUMIFS(元!M:M,元!$B:$B,$A13)</f>
        <v>27192</v>
      </c>
      <c r="M13" s="11">
        <f>SUMIFS(元!N:N,元!$B:$B,$A13)</f>
        <v>90450</v>
      </c>
      <c r="N13" s="11">
        <f t="shared" si="2"/>
        <v>373436</v>
      </c>
    </row>
    <row r="14" spans="1:14" x14ac:dyDescent="0.4">
      <c r="A14" s="8" t="s">
        <v>136</v>
      </c>
      <c r="B14" s="11">
        <f>SUMIFS(元!C:C,元!$B:$B,$A14)</f>
        <v>70000</v>
      </c>
      <c r="C14" s="11">
        <f>SUMIFS(元!D:D,元!$B:$B,$A14)</f>
        <v>70000</v>
      </c>
      <c r="D14" s="11">
        <f>SUMIFS(元!E:E,元!$B:$B,$A14)</f>
        <v>70000</v>
      </c>
      <c r="E14" s="11">
        <f>SUMIFS(元!F:F,元!$B:$B,$A14)</f>
        <v>70000</v>
      </c>
      <c r="F14" s="11">
        <f>SUMIFS(元!G:G,元!$B:$B,$A14)</f>
        <v>70000</v>
      </c>
      <c r="G14" s="11">
        <f>SUMIFS(元!H:H,元!$B:$B,$A14)</f>
        <v>70000</v>
      </c>
      <c r="H14" s="11">
        <f>SUMIFS(元!I:I,元!$B:$B,$A14)</f>
        <v>70000</v>
      </c>
      <c r="I14" s="11">
        <f>SUMIFS(元!J:J,元!$B:$B,$A14)</f>
        <v>70000</v>
      </c>
      <c r="J14" s="11">
        <f>SUMIFS(元!K:K,元!$B:$B,$A14)</f>
        <v>70000</v>
      </c>
      <c r="K14" s="11">
        <f>SUMIFS(元!L:L,元!$B:$B,$A14)</f>
        <v>70000</v>
      </c>
      <c r="L14" s="11">
        <f>SUMIFS(元!M:M,元!$B:$B,$A14)</f>
        <v>70000</v>
      </c>
      <c r="M14" s="11">
        <f>SUMIFS(元!N:N,元!$B:$B,$A14)</f>
        <v>70000</v>
      </c>
      <c r="N14" s="11">
        <f t="shared" si="2"/>
        <v>840000</v>
      </c>
    </row>
    <row r="15" spans="1:14" x14ac:dyDescent="0.4">
      <c r="A15" s="8" t="s">
        <v>140</v>
      </c>
      <c r="B15" s="11">
        <f>SUMIFS(元!C:C,元!$B:$B,$A15)</f>
        <v>5942</v>
      </c>
      <c r="C15" s="11">
        <f>SUMIFS(元!D:D,元!$B:$B,$A15)</f>
        <v>5942</v>
      </c>
      <c r="D15" s="11">
        <f>SUMIFS(元!E:E,元!$B:$B,$A15)</f>
        <v>5942</v>
      </c>
      <c r="E15" s="11">
        <f>SUMIFS(元!F:F,元!$B:$B,$A15)</f>
        <v>5942</v>
      </c>
      <c r="F15" s="11">
        <f>SUMIFS(元!G:G,元!$B:$B,$A15)</f>
        <v>5942</v>
      </c>
      <c r="G15" s="11">
        <f>SUMIFS(元!H:H,元!$B:$B,$A15)</f>
        <v>5942</v>
      </c>
      <c r="H15" s="11">
        <f>SUMIFS(元!I:I,元!$B:$B,$A15)</f>
        <v>5942</v>
      </c>
      <c r="I15" s="11">
        <f>SUMIFS(元!J:J,元!$B:$B,$A15)</f>
        <v>5942</v>
      </c>
      <c r="J15" s="11">
        <f>SUMIFS(元!K:K,元!$B:$B,$A15)</f>
        <v>5942</v>
      </c>
      <c r="K15" s="11">
        <f>SUMIFS(元!L:L,元!$B:$B,$A15)</f>
        <v>5942</v>
      </c>
      <c r="L15" s="11">
        <f>SUMIFS(元!M:M,元!$B:$B,$A15)</f>
        <v>5942</v>
      </c>
      <c r="M15" s="11">
        <f>SUMIFS(元!N:N,元!$B:$B,$A15)</f>
        <v>5942</v>
      </c>
      <c r="N15" s="11">
        <f t="shared" si="2"/>
        <v>71304</v>
      </c>
    </row>
    <row r="16" spans="1:14" x14ac:dyDescent="0.4">
      <c r="A16" s="8" t="s">
        <v>169</v>
      </c>
      <c r="B16" s="11">
        <f>SUMIFS(元!C:C,元!$B:$B,$A16)</f>
        <v>133801</v>
      </c>
      <c r="C16" s="11">
        <f>SUMIFS(元!D:D,元!$B:$B,$A16)</f>
        <v>147953</v>
      </c>
      <c r="D16" s="11">
        <f>SUMIFS(元!E:E,元!$B:$B,$A16)</f>
        <v>311741</v>
      </c>
      <c r="E16" s="11">
        <f>SUMIFS(元!F:F,元!$B:$B,$A16)</f>
        <v>153995</v>
      </c>
      <c r="F16" s="11">
        <f>SUMIFS(元!G:G,元!$B:$B,$A16)</f>
        <v>230589</v>
      </c>
      <c r="G16" s="11">
        <f>SUMIFS(元!H:H,元!$B:$B,$A16)</f>
        <v>149999</v>
      </c>
      <c r="H16" s="11">
        <f>SUMIFS(元!I:I,元!$B:$B,$A16)</f>
        <v>155854</v>
      </c>
      <c r="I16" s="11">
        <f>SUMIFS(元!J:J,元!$B:$B,$A16)</f>
        <v>245305</v>
      </c>
      <c r="J16" s="11">
        <f>SUMIFS(元!K:K,元!$B:$B,$A16)</f>
        <v>184801</v>
      </c>
      <c r="K16" s="11">
        <f>SUMIFS(元!L:L,元!$B:$B,$A16)</f>
        <v>184893</v>
      </c>
      <c r="L16" s="11">
        <f>SUMIFS(元!M:M,元!$B:$B,$A16)</f>
        <v>190064</v>
      </c>
      <c r="M16" s="11">
        <f>SUMIFS(元!N:N,元!$B:$B,$A16)</f>
        <v>148101</v>
      </c>
      <c r="N16" s="11">
        <f t="shared" si="2"/>
        <v>2237096</v>
      </c>
    </row>
    <row r="17" spans="1:14" s="6" customFormat="1" ht="18" x14ac:dyDescent="0.4">
      <c r="A17" s="12" t="s">
        <v>173</v>
      </c>
      <c r="B17" s="13">
        <f>SUM(B9:B16)</f>
        <v>1000243</v>
      </c>
      <c r="C17" s="13">
        <f t="shared" ref="C17:M17" si="3">SUM(C9:C16)</f>
        <v>910095</v>
      </c>
      <c r="D17" s="13">
        <f t="shared" si="3"/>
        <v>1088286</v>
      </c>
      <c r="E17" s="13">
        <f t="shared" si="3"/>
        <v>1017447</v>
      </c>
      <c r="F17" s="13">
        <f t="shared" si="3"/>
        <v>1084260</v>
      </c>
      <c r="G17" s="13">
        <f t="shared" si="3"/>
        <v>1003275</v>
      </c>
      <c r="H17" s="13">
        <f t="shared" si="3"/>
        <v>891488</v>
      </c>
      <c r="I17" s="13">
        <f t="shared" si="3"/>
        <v>1073985</v>
      </c>
      <c r="J17" s="13">
        <f t="shared" si="3"/>
        <v>1007308</v>
      </c>
      <c r="K17" s="13">
        <f t="shared" si="3"/>
        <v>1048804</v>
      </c>
      <c r="L17" s="13">
        <f t="shared" si="3"/>
        <v>1078616</v>
      </c>
      <c r="M17" s="13">
        <f t="shared" si="3"/>
        <v>1171014</v>
      </c>
      <c r="N17" s="13">
        <f t="shared" si="2"/>
        <v>12374821</v>
      </c>
    </row>
    <row r="18" spans="1:14" s="6" customFormat="1" ht="18" x14ac:dyDescent="0.4">
      <c r="A18" s="12" t="s">
        <v>174</v>
      </c>
      <c r="B18" s="13">
        <f>B7-B17</f>
        <v>186035</v>
      </c>
      <c r="C18" s="13">
        <f t="shared" ref="C18:M18" si="4">C7-C17</f>
        <v>135040</v>
      </c>
      <c r="D18" s="13">
        <f t="shared" si="4"/>
        <v>-209043</v>
      </c>
      <c r="E18" s="13">
        <f t="shared" si="4"/>
        <v>389717</v>
      </c>
      <c r="F18" s="13">
        <f t="shared" si="4"/>
        <v>296357</v>
      </c>
      <c r="G18" s="13">
        <f t="shared" si="4"/>
        <v>384408</v>
      </c>
      <c r="H18" s="13">
        <f t="shared" si="4"/>
        <v>363983</v>
      </c>
      <c r="I18" s="13">
        <f t="shared" si="4"/>
        <v>100169</v>
      </c>
      <c r="J18" s="13">
        <f t="shared" si="4"/>
        <v>230857</v>
      </c>
      <c r="K18" s="13">
        <f t="shared" si="4"/>
        <v>310959</v>
      </c>
      <c r="L18" s="13">
        <f t="shared" si="4"/>
        <v>1374519</v>
      </c>
      <c r="M18" s="13">
        <f t="shared" si="4"/>
        <v>1124707</v>
      </c>
      <c r="N18" s="13">
        <f t="shared" si="2"/>
        <v>4687708</v>
      </c>
    </row>
    <row r="19" spans="1:14" x14ac:dyDescent="0.4">
      <c r="A19" s="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14" x14ac:dyDescent="0.4">
      <c r="A20" s="8" t="s">
        <v>170</v>
      </c>
      <c r="B20" s="11">
        <f>SUMIFS(元!C:C,元!$B:$B,$A20)</f>
        <v>0</v>
      </c>
      <c r="C20" s="11">
        <f>SUMIFS(元!D:D,元!$B:$B,$A20)</f>
        <v>7</v>
      </c>
      <c r="D20" s="11">
        <f>SUMIFS(元!E:E,元!$B:$B,$A20)</f>
        <v>0</v>
      </c>
      <c r="E20" s="11">
        <f>SUMIFS(元!F:F,元!$B:$B,$A20)</f>
        <v>0</v>
      </c>
      <c r="F20" s="11">
        <f>SUMIFS(元!G:G,元!$B:$B,$A20)</f>
        <v>0</v>
      </c>
      <c r="G20" s="11">
        <f>SUMIFS(元!H:H,元!$B:$B,$A20)</f>
        <v>0</v>
      </c>
      <c r="H20" s="11">
        <f>SUMIFS(元!I:I,元!$B:$B,$A20)</f>
        <v>0</v>
      </c>
      <c r="I20" s="11">
        <f>SUMIFS(元!J:J,元!$B:$B,$A20)</f>
        <v>9</v>
      </c>
      <c r="J20" s="11">
        <f>SUMIFS(元!K:K,元!$B:$B,$A20)</f>
        <v>0</v>
      </c>
      <c r="K20" s="11">
        <f>SUMIFS(元!L:L,元!$B:$B,$A20)</f>
        <v>0</v>
      </c>
      <c r="L20" s="11">
        <f>SUMIFS(元!M:M,元!$B:$B,$A20)</f>
        <v>0</v>
      </c>
      <c r="M20" s="11">
        <f>SUMIFS(元!N:N,元!$B:$B,$A20)</f>
        <v>63</v>
      </c>
      <c r="N20" s="11">
        <f t="shared" ref="N20:N22" si="5">SUM(B20:M20)</f>
        <v>79</v>
      </c>
    </row>
    <row r="21" spans="1:14" x14ac:dyDescent="0.4">
      <c r="A21" s="8" t="s">
        <v>171</v>
      </c>
      <c r="B21" s="11">
        <f>SUMIFS(元!C:C,元!$B:$B,$A21)</f>
        <v>3333</v>
      </c>
      <c r="C21" s="11">
        <f>SUMIFS(元!D:D,元!$B:$B,$A21)</f>
        <v>3250</v>
      </c>
      <c r="D21" s="11">
        <f>SUMIFS(元!E:E,元!$B:$B,$A21)</f>
        <v>3166</v>
      </c>
      <c r="E21" s="11">
        <f>SUMIFS(元!F:F,元!$B:$B,$A21)</f>
        <v>3083</v>
      </c>
      <c r="F21" s="11">
        <f>SUMIFS(元!G:G,元!$B:$B,$A21)</f>
        <v>3000</v>
      </c>
      <c r="G21" s="11">
        <f>SUMIFS(元!H:H,元!$B:$B,$A21)</f>
        <v>2916</v>
      </c>
      <c r="H21" s="11">
        <f>SUMIFS(元!I:I,元!$B:$B,$A21)</f>
        <v>2833</v>
      </c>
      <c r="I21" s="11">
        <f>SUMIFS(元!J:J,元!$B:$B,$A21)</f>
        <v>2750</v>
      </c>
      <c r="J21" s="11">
        <f>SUMIFS(元!K:K,元!$B:$B,$A21)</f>
        <v>2666</v>
      </c>
      <c r="K21" s="11">
        <f>SUMIFS(元!L:L,元!$B:$B,$A21)</f>
        <v>2583</v>
      </c>
      <c r="L21" s="11">
        <f>SUMIFS(元!M:M,元!$B:$B,$A21)</f>
        <v>2500</v>
      </c>
      <c r="M21" s="11">
        <f>SUMIFS(元!N:N,元!$B:$B,$A21)</f>
        <v>2416</v>
      </c>
      <c r="N21" s="11">
        <f t="shared" si="5"/>
        <v>34496</v>
      </c>
    </row>
    <row r="22" spans="1:14" s="6" customFormat="1" thickBot="1" x14ac:dyDescent="0.45">
      <c r="A22" s="14" t="s">
        <v>175</v>
      </c>
      <c r="B22" s="15">
        <f>B18+B20-B21</f>
        <v>182702</v>
      </c>
      <c r="C22" s="15">
        <f t="shared" ref="C22:M22" si="6">C18+C20-C21</f>
        <v>131797</v>
      </c>
      <c r="D22" s="15">
        <f t="shared" si="6"/>
        <v>-212209</v>
      </c>
      <c r="E22" s="15">
        <f t="shared" si="6"/>
        <v>386634</v>
      </c>
      <c r="F22" s="15">
        <f t="shared" si="6"/>
        <v>293357</v>
      </c>
      <c r="G22" s="15">
        <f t="shared" si="6"/>
        <v>381492</v>
      </c>
      <c r="H22" s="15">
        <f t="shared" si="6"/>
        <v>361150</v>
      </c>
      <c r="I22" s="15">
        <f t="shared" si="6"/>
        <v>97428</v>
      </c>
      <c r="J22" s="15">
        <f t="shared" si="6"/>
        <v>228191</v>
      </c>
      <c r="K22" s="15">
        <f t="shared" si="6"/>
        <v>308376</v>
      </c>
      <c r="L22" s="15">
        <f t="shared" si="6"/>
        <v>1372019</v>
      </c>
      <c r="M22" s="15">
        <f t="shared" si="6"/>
        <v>1122354</v>
      </c>
      <c r="N22" s="15">
        <f t="shared" si="5"/>
        <v>4653291</v>
      </c>
    </row>
    <row r="23" spans="1:14" ht="19.5" thickTop="1" x14ac:dyDescent="0.4">
      <c r="A23" s="8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4" x14ac:dyDescent="0.4">
      <c r="A24" s="8" t="s">
        <v>164</v>
      </c>
      <c r="B24" s="11">
        <f>SUMIFS(元!C:C,元!$B:$B,$A24)</f>
        <v>1178425</v>
      </c>
      <c r="C24" s="11">
        <f>SUMIFS(元!D:D,元!$B:$B,$A24)</f>
        <v>1146742</v>
      </c>
      <c r="D24" s="11">
        <f>SUMIFS(元!E:E,元!$B:$B,$A24)</f>
        <v>1204709</v>
      </c>
      <c r="E24" s="11">
        <f>SUMIFS(元!F:F,元!$B:$B,$A24)</f>
        <v>891646</v>
      </c>
      <c r="F24" s="11">
        <f>SUMIFS(元!G:G,元!$B:$B,$A24)</f>
        <v>1368611</v>
      </c>
      <c r="G24" s="11">
        <f>SUMIFS(元!H:H,元!$B:$B,$A24)</f>
        <v>1767533</v>
      </c>
      <c r="H24" s="11">
        <f>SUMIFS(元!I:I,元!$B:$B,$A24)</f>
        <v>1851520</v>
      </c>
      <c r="I24" s="11">
        <f>SUMIFS(元!J:J,元!$B:$B,$A24)</f>
        <v>2541186</v>
      </c>
      <c r="J24" s="11">
        <f>SUMIFS(元!K:K,元!$B:$B,$A24)</f>
        <v>2758667</v>
      </c>
      <c r="K24" s="11">
        <f>SUMIFS(元!L:L,元!$B:$B,$A24)</f>
        <v>2958945</v>
      </c>
      <c r="L24" s="11">
        <f>SUMIFS(元!M:M,元!$B:$B,$A24)</f>
        <v>3224672</v>
      </c>
      <c r="M24" s="11">
        <f>SUMIFS(元!N:N,元!$B:$B,$A24)</f>
        <v>4830548</v>
      </c>
      <c r="N24" s="11"/>
    </row>
    <row r="25" spans="1:14" x14ac:dyDescent="0.4">
      <c r="A25" s="8" t="s">
        <v>166</v>
      </c>
      <c r="B25" s="11">
        <f>SUMIFS(元!C:C,元!$B:$B,$A25)</f>
        <v>1950000</v>
      </c>
      <c r="C25" s="11">
        <f>SUMIFS(元!D:D,元!$B:$B,$A25)</f>
        <v>1900000</v>
      </c>
      <c r="D25" s="11">
        <f>SUMIFS(元!E:E,元!$B:$B,$A25)</f>
        <v>1850000</v>
      </c>
      <c r="E25" s="11">
        <f>SUMIFS(元!F:F,元!$B:$B,$A25)</f>
        <v>1800000</v>
      </c>
      <c r="F25" s="11">
        <f>SUMIFS(元!G:G,元!$B:$B,$A25)</f>
        <v>1750000</v>
      </c>
      <c r="G25" s="11">
        <f>SUMIFS(元!H:H,元!$B:$B,$A25)</f>
        <v>1700000</v>
      </c>
      <c r="H25" s="11">
        <f>SUMIFS(元!I:I,元!$B:$B,$A25)</f>
        <v>1650000</v>
      </c>
      <c r="I25" s="11">
        <f>SUMIFS(元!J:J,元!$B:$B,$A25)</f>
        <v>1600000</v>
      </c>
      <c r="J25" s="11">
        <f>SUMIFS(元!K:K,元!$B:$B,$A25)</f>
        <v>1550000</v>
      </c>
      <c r="K25" s="11">
        <f>SUMIFS(元!L:L,元!$B:$B,$A25)</f>
        <v>1500000</v>
      </c>
      <c r="L25" s="11">
        <f>SUMIFS(元!M:M,元!$B:$B,$A25)</f>
        <v>1450000</v>
      </c>
      <c r="M25" s="11">
        <f>SUMIFS(元!N:N,元!$B:$B,$A25)</f>
        <v>1400000</v>
      </c>
      <c r="N25" s="1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貼付</vt:lpstr>
      <vt:lpstr>元</vt:lpstr>
      <vt:lpstr>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羽毛田睦土</dc:creator>
  <cp:lastModifiedBy>羽毛田睦土</cp:lastModifiedBy>
  <dcterms:created xsi:type="dcterms:W3CDTF">2025-01-14T01:36:43Z</dcterms:created>
  <dcterms:modified xsi:type="dcterms:W3CDTF">2025-03-13T00:29:58Z</dcterms:modified>
</cp:coreProperties>
</file>